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rst.dom\folder redirection\tommaso.campidelli\Desktop\"/>
    </mc:Choice>
  </mc:AlternateContent>
  <bookViews>
    <workbookView xWindow="0" yWindow="0" windowWidth="28800" windowHeight="12300"/>
  </bookViews>
  <sheets>
    <sheet name="tempo determinato" sheetId="1" r:id="rId1"/>
  </sheets>
  <definedNames>
    <definedName name="_xlnm._FilterDatabase" localSheetId="0" hidden="1">'tempo determinato'!$A$1:$G$1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B15" i="1"/>
  <c r="A15" i="1"/>
  <c r="G47" i="1"/>
  <c r="F47" i="1"/>
  <c r="E47" i="1"/>
  <c r="B47" i="1"/>
  <c r="A47" i="1"/>
  <c r="G46" i="1"/>
  <c r="F46" i="1"/>
  <c r="E46" i="1"/>
  <c r="B46" i="1"/>
  <c r="A46" i="1"/>
  <c r="G45" i="1"/>
  <c r="F45" i="1"/>
  <c r="E45" i="1"/>
  <c r="B45" i="1"/>
  <c r="A45" i="1"/>
  <c r="G44" i="1"/>
  <c r="F44" i="1"/>
  <c r="E44" i="1"/>
  <c r="B44" i="1"/>
  <c r="A44" i="1"/>
  <c r="G43" i="1"/>
  <c r="F43" i="1"/>
  <c r="E43" i="1"/>
  <c r="B43" i="1"/>
  <c r="A43" i="1"/>
  <c r="G42" i="1"/>
  <c r="F42" i="1"/>
  <c r="E42" i="1"/>
  <c r="B42" i="1"/>
  <c r="A42" i="1"/>
  <c r="G101" i="1"/>
  <c r="F101" i="1"/>
  <c r="E101" i="1"/>
  <c r="B101" i="1"/>
  <c r="A101" i="1"/>
  <c r="G41" i="1"/>
  <c r="F41" i="1"/>
  <c r="E41" i="1"/>
  <c r="B41" i="1"/>
  <c r="A41" i="1"/>
  <c r="G14" i="1"/>
  <c r="F14" i="1"/>
  <c r="E14" i="1"/>
  <c r="B14" i="1"/>
  <c r="A14" i="1"/>
  <c r="G40" i="1"/>
  <c r="F40" i="1"/>
  <c r="E40" i="1"/>
  <c r="B40" i="1"/>
  <c r="A40" i="1"/>
  <c r="G100" i="1"/>
  <c r="F100" i="1"/>
  <c r="E100" i="1"/>
  <c r="B100" i="1"/>
  <c r="A100" i="1"/>
  <c r="G39" i="1"/>
  <c r="F39" i="1"/>
  <c r="E39" i="1"/>
  <c r="B39" i="1"/>
  <c r="A39" i="1"/>
  <c r="G38" i="1"/>
  <c r="F38" i="1"/>
  <c r="E38" i="1"/>
  <c r="B38" i="1"/>
  <c r="A38" i="1"/>
  <c r="G37" i="1"/>
  <c r="F37" i="1"/>
  <c r="E37" i="1"/>
  <c r="B37" i="1"/>
  <c r="A37" i="1"/>
  <c r="G99" i="1"/>
  <c r="F99" i="1"/>
  <c r="E99" i="1"/>
  <c r="B99" i="1"/>
  <c r="A99" i="1"/>
  <c r="G98" i="1"/>
  <c r="F98" i="1"/>
  <c r="E98" i="1"/>
  <c r="B98" i="1"/>
  <c r="A98" i="1"/>
  <c r="G36" i="1"/>
  <c r="F36" i="1"/>
  <c r="E36" i="1"/>
  <c r="B36" i="1"/>
  <c r="A36" i="1"/>
  <c r="G35" i="1"/>
  <c r="F35" i="1"/>
  <c r="E35" i="1"/>
  <c r="B35" i="1"/>
  <c r="A35" i="1"/>
  <c r="G34" i="1"/>
  <c r="F34" i="1"/>
  <c r="E34" i="1"/>
  <c r="B34" i="1"/>
  <c r="A34" i="1"/>
  <c r="G33" i="1"/>
  <c r="F33" i="1"/>
  <c r="E33" i="1"/>
  <c r="B33" i="1"/>
  <c r="A33" i="1"/>
  <c r="G97" i="1"/>
  <c r="F97" i="1"/>
  <c r="E97" i="1"/>
  <c r="B97" i="1"/>
  <c r="A97" i="1"/>
  <c r="G32" i="1"/>
  <c r="F32" i="1"/>
  <c r="E32" i="1"/>
  <c r="B32" i="1"/>
  <c r="A32" i="1"/>
  <c r="G13" i="1"/>
  <c r="F13" i="1"/>
  <c r="E13" i="1"/>
  <c r="B13" i="1"/>
  <c r="A13" i="1"/>
  <c r="G11" i="1"/>
  <c r="F11" i="1"/>
  <c r="E11" i="1"/>
  <c r="B11" i="1"/>
  <c r="A11" i="1"/>
  <c r="G5" i="1"/>
  <c r="F5" i="1"/>
  <c r="E5" i="1"/>
  <c r="B5" i="1"/>
  <c r="A5" i="1"/>
  <c r="G96" i="1"/>
  <c r="F96" i="1"/>
  <c r="E96" i="1"/>
  <c r="B96" i="1"/>
  <c r="A96" i="1"/>
  <c r="G3" i="1"/>
  <c r="F3" i="1"/>
  <c r="E3" i="1"/>
  <c r="B3" i="1"/>
  <c r="A3" i="1"/>
  <c r="G31" i="1"/>
  <c r="F31" i="1"/>
  <c r="E31" i="1"/>
  <c r="B31" i="1"/>
  <c r="A31" i="1"/>
  <c r="G95" i="1"/>
  <c r="F95" i="1"/>
  <c r="E95" i="1"/>
  <c r="B95" i="1"/>
  <c r="A95" i="1"/>
  <c r="G94" i="1"/>
  <c r="F94" i="1"/>
  <c r="E94" i="1"/>
  <c r="B94" i="1"/>
  <c r="A94" i="1"/>
  <c r="G93" i="1"/>
  <c r="F93" i="1"/>
  <c r="E93" i="1"/>
  <c r="B93" i="1"/>
  <c r="A93" i="1"/>
  <c r="G2" i="1"/>
  <c r="F2" i="1"/>
  <c r="E2" i="1"/>
  <c r="B2" i="1"/>
  <c r="A2" i="1"/>
  <c r="G10" i="1"/>
  <c r="F10" i="1"/>
  <c r="E10" i="1"/>
  <c r="B10" i="1"/>
  <c r="A10" i="1"/>
  <c r="G92" i="1"/>
  <c r="F92" i="1"/>
  <c r="E92" i="1"/>
  <c r="B92" i="1"/>
  <c r="A92" i="1"/>
  <c r="G9" i="1"/>
  <c r="F9" i="1"/>
  <c r="E9" i="1"/>
  <c r="B9" i="1"/>
  <c r="A9" i="1"/>
  <c r="G91" i="1"/>
  <c r="F91" i="1"/>
  <c r="E91" i="1"/>
  <c r="B91" i="1"/>
  <c r="A91" i="1"/>
  <c r="G8" i="1"/>
  <c r="F8" i="1"/>
  <c r="E8" i="1"/>
  <c r="B8" i="1"/>
  <c r="A8" i="1"/>
  <c r="G12" i="1"/>
  <c r="F12" i="1"/>
  <c r="E12" i="1"/>
  <c r="B12" i="1"/>
  <c r="A12" i="1"/>
  <c r="G7" i="1"/>
  <c r="F7" i="1"/>
  <c r="E7" i="1"/>
  <c r="B7" i="1"/>
  <c r="A7" i="1"/>
  <c r="G6" i="1"/>
  <c r="F6" i="1"/>
  <c r="E6" i="1"/>
  <c r="B6" i="1"/>
  <c r="A6" i="1"/>
  <c r="G90" i="1"/>
  <c r="F90" i="1"/>
  <c r="E90" i="1"/>
  <c r="B90" i="1"/>
  <c r="A90" i="1"/>
  <c r="G89" i="1"/>
  <c r="F89" i="1"/>
  <c r="E89" i="1"/>
  <c r="B89" i="1"/>
  <c r="A89" i="1"/>
  <c r="G88" i="1"/>
  <c r="F88" i="1"/>
  <c r="E88" i="1"/>
  <c r="B88" i="1"/>
  <c r="A88" i="1"/>
  <c r="G87" i="1"/>
  <c r="F87" i="1"/>
  <c r="E87" i="1"/>
  <c r="B87" i="1"/>
  <c r="A87" i="1"/>
  <c r="G30" i="1"/>
  <c r="F30" i="1"/>
  <c r="E30" i="1"/>
  <c r="B30" i="1"/>
  <c r="A30" i="1"/>
  <c r="G86" i="1"/>
  <c r="F86" i="1"/>
  <c r="E86" i="1"/>
  <c r="B86" i="1"/>
  <c r="A86" i="1"/>
  <c r="G85" i="1"/>
  <c r="F85" i="1"/>
  <c r="E85" i="1"/>
  <c r="B85" i="1"/>
  <c r="A85" i="1"/>
  <c r="G84" i="1"/>
  <c r="F84" i="1"/>
  <c r="E84" i="1"/>
  <c r="B84" i="1"/>
  <c r="A84" i="1"/>
  <c r="G29" i="1"/>
  <c r="F29" i="1"/>
  <c r="E29" i="1"/>
  <c r="B29" i="1"/>
  <c r="A29" i="1"/>
  <c r="G28" i="1"/>
  <c r="F28" i="1"/>
  <c r="E28" i="1"/>
  <c r="B28" i="1"/>
  <c r="A28" i="1"/>
  <c r="G27" i="1"/>
  <c r="F27" i="1"/>
  <c r="E27" i="1"/>
  <c r="B27" i="1"/>
  <c r="A27" i="1"/>
  <c r="G4" i="1"/>
  <c r="F4" i="1"/>
  <c r="E4" i="1"/>
  <c r="B4" i="1"/>
  <c r="A4" i="1"/>
  <c r="G83" i="1"/>
  <c r="F83" i="1"/>
  <c r="E83" i="1"/>
  <c r="B83" i="1"/>
  <c r="A83" i="1"/>
  <c r="G82" i="1"/>
  <c r="F82" i="1"/>
  <c r="E82" i="1"/>
  <c r="B82" i="1"/>
  <c r="A82" i="1"/>
  <c r="G81" i="1"/>
  <c r="F81" i="1"/>
  <c r="E81" i="1"/>
  <c r="B81" i="1"/>
  <c r="A81" i="1"/>
  <c r="G80" i="1"/>
  <c r="F80" i="1"/>
  <c r="E80" i="1"/>
  <c r="B80" i="1"/>
  <c r="A80" i="1"/>
  <c r="G26" i="1"/>
  <c r="F26" i="1"/>
  <c r="E26" i="1"/>
  <c r="B26" i="1"/>
  <c r="A26" i="1"/>
  <c r="G25" i="1"/>
  <c r="F25" i="1"/>
  <c r="E25" i="1"/>
  <c r="B25" i="1"/>
  <c r="A25" i="1"/>
  <c r="G79" i="1"/>
  <c r="F79" i="1"/>
  <c r="E79" i="1"/>
  <c r="B79" i="1"/>
  <c r="A79" i="1"/>
  <c r="G78" i="1"/>
  <c r="F78" i="1"/>
  <c r="E78" i="1"/>
  <c r="B78" i="1"/>
  <c r="A78" i="1"/>
  <c r="G77" i="1"/>
  <c r="F77" i="1"/>
  <c r="E77" i="1"/>
  <c r="B77" i="1"/>
  <c r="A77" i="1"/>
  <c r="G76" i="1"/>
  <c r="F76" i="1"/>
  <c r="E76" i="1"/>
  <c r="B76" i="1"/>
  <c r="A76" i="1"/>
  <c r="G75" i="1"/>
  <c r="F75" i="1"/>
  <c r="E75" i="1"/>
  <c r="B75" i="1"/>
  <c r="A75" i="1"/>
  <c r="G24" i="1"/>
  <c r="F24" i="1"/>
  <c r="E24" i="1"/>
  <c r="B24" i="1"/>
  <c r="A24" i="1"/>
  <c r="G74" i="1"/>
  <c r="F74" i="1"/>
  <c r="E74" i="1"/>
  <c r="B74" i="1"/>
  <c r="A74" i="1"/>
  <c r="G73" i="1"/>
  <c r="F73" i="1"/>
  <c r="E73" i="1"/>
  <c r="B73" i="1"/>
  <c r="A73" i="1"/>
  <c r="G23" i="1"/>
  <c r="F23" i="1"/>
  <c r="E23" i="1"/>
  <c r="B23" i="1"/>
  <c r="A23" i="1"/>
  <c r="G72" i="1"/>
  <c r="F72" i="1"/>
  <c r="E72" i="1"/>
  <c r="B72" i="1"/>
  <c r="A72" i="1"/>
  <c r="G71" i="1"/>
  <c r="F71" i="1"/>
  <c r="E71" i="1"/>
  <c r="B71" i="1"/>
  <c r="A71" i="1"/>
  <c r="G70" i="1"/>
  <c r="F70" i="1"/>
  <c r="E70" i="1"/>
  <c r="B70" i="1"/>
  <c r="A70" i="1"/>
  <c r="G69" i="1"/>
  <c r="F69" i="1"/>
  <c r="E69" i="1"/>
  <c r="B69" i="1"/>
  <c r="A69" i="1"/>
  <c r="G68" i="1"/>
  <c r="F68" i="1"/>
  <c r="E68" i="1"/>
  <c r="B68" i="1"/>
  <c r="A68" i="1"/>
  <c r="G67" i="1"/>
  <c r="F67" i="1"/>
  <c r="E67" i="1"/>
  <c r="B67" i="1"/>
  <c r="A67" i="1"/>
  <c r="G66" i="1"/>
  <c r="F66" i="1"/>
  <c r="E66" i="1"/>
  <c r="B66" i="1"/>
  <c r="A66" i="1"/>
  <c r="G65" i="1"/>
  <c r="F65" i="1"/>
  <c r="E65" i="1"/>
  <c r="B65" i="1"/>
  <c r="A65" i="1"/>
  <c r="G64" i="1"/>
  <c r="F64" i="1"/>
  <c r="E64" i="1"/>
  <c r="B64" i="1"/>
  <c r="A64" i="1"/>
  <c r="G63" i="1"/>
  <c r="F63" i="1"/>
  <c r="E63" i="1"/>
  <c r="B63" i="1"/>
  <c r="A63" i="1"/>
  <c r="G62" i="1"/>
  <c r="F62" i="1"/>
  <c r="E62" i="1"/>
  <c r="B62" i="1"/>
  <c r="A62" i="1"/>
  <c r="G22" i="1"/>
  <c r="F22" i="1"/>
  <c r="E22" i="1"/>
  <c r="B22" i="1"/>
  <c r="A22" i="1"/>
  <c r="G61" i="1"/>
  <c r="F61" i="1"/>
  <c r="E61" i="1"/>
  <c r="B61" i="1"/>
  <c r="A61" i="1"/>
  <c r="G60" i="1"/>
  <c r="F60" i="1"/>
  <c r="E60" i="1"/>
  <c r="B60" i="1"/>
  <c r="A60" i="1"/>
  <c r="G59" i="1"/>
  <c r="F59" i="1"/>
  <c r="E59" i="1"/>
  <c r="B59" i="1"/>
  <c r="A59" i="1"/>
  <c r="G58" i="1"/>
  <c r="F58" i="1"/>
  <c r="E58" i="1"/>
  <c r="B58" i="1"/>
  <c r="A58" i="1"/>
  <c r="G57" i="1"/>
  <c r="F57" i="1"/>
  <c r="E57" i="1"/>
  <c r="B57" i="1"/>
  <c r="A57" i="1"/>
  <c r="G56" i="1"/>
  <c r="F56" i="1"/>
  <c r="E56" i="1"/>
  <c r="B56" i="1"/>
  <c r="A56" i="1"/>
  <c r="G21" i="1"/>
  <c r="F21" i="1"/>
  <c r="E21" i="1"/>
  <c r="B21" i="1"/>
  <c r="A21" i="1"/>
  <c r="G55" i="1"/>
  <c r="F55" i="1"/>
  <c r="E55" i="1"/>
  <c r="B55" i="1"/>
  <c r="A55" i="1"/>
  <c r="G54" i="1"/>
  <c r="F54" i="1"/>
  <c r="E54" i="1"/>
  <c r="B54" i="1"/>
  <c r="A54" i="1"/>
  <c r="G53" i="1"/>
  <c r="F53" i="1"/>
  <c r="E53" i="1"/>
  <c r="B53" i="1"/>
  <c r="A53" i="1"/>
  <c r="G52" i="1"/>
  <c r="F52" i="1"/>
  <c r="E52" i="1"/>
  <c r="B52" i="1"/>
  <c r="A52" i="1"/>
  <c r="G20" i="1"/>
  <c r="F20" i="1"/>
  <c r="E20" i="1"/>
  <c r="B20" i="1"/>
  <c r="A20" i="1"/>
  <c r="G19" i="1"/>
  <c r="F19" i="1"/>
  <c r="E19" i="1"/>
  <c r="B19" i="1"/>
  <c r="A19" i="1"/>
  <c r="G51" i="1"/>
  <c r="F51" i="1"/>
  <c r="E51" i="1"/>
  <c r="B51" i="1"/>
  <c r="A51" i="1"/>
  <c r="G50" i="1"/>
  <c r="F50" i="1"/>
  <c r="E50" i="1"/>
  <c r="B50" i="1"/>
  <c r="A50" i="1"/>
  <c r="G16" i="1"/>
  <c r="F16" i="1"/>
  <c r="E16" i="1"/>
  <c r="B16" i="1"/>
  <c r="A16" i="1"/>
  <c r="G49" i="1"/>
  <c r="F49" i="1"/>
  <c r="E49" i="1"/>
  <c r="B49" i="1"/>
  <c r="A49" i="1"/>
  <c r="G18" i="1"/>
  <c r="F18" i="1"/>
  <c r="E18" i="1"/>
  <c r="B18" i="1"/>
  <c r="A18" i="1"/>
  <c r="G17" i="1"/>
  <c r="F17" i="1"/>
  <c r="E17" i="1"/>
  <c r="B17" i="1"/>
  <c r="A17" i="1"/>
  <c r="G48" i="1"/>
  <c r="F48" i="1"/>
  <c r="E48" i="1"/>
  <c r="B48" i="1"/>
  <c r="A48" i="1"/>
</calcChain>
</file>

<file path=xl/sharedStrings.xml><?xml version="1.0" encoding="utf-8"?>
<sst xmlns="http://schemas.openxmlformats.org/spreadsheetml/2006/main" count="7" uniqueCount="7">
  <si>
    <t>Cognome</t>
  </si>
  <si>
    <t>Nome</t>
  </si>
  <si>
    <t>Data Assunzione</t>
  </si>
  <si>
    <t>Data Dimissione</t>
  </si>
  <si>
    <t>Descr. Libero 2 Presenze</t>
  </si>
  <si>
    <t>Descr. Mansione Attuale</t>
  </si>
  <si>
    <t>Descr. Qualifica Regionale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</si>
</sst>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workbookViewId="0">
      <selection activeCell="E4" sqref="E4"/>
    </sheetView>
  </sheetViews>
  <sheetFormatPr defaultRowHeight="15" x14ac:dyDescent="0.25"/>
  <cols>
    <col min="1" max="1" width="17.42578125" bestFit="1" customWidth="1"/>
    <col min="2" max="2" width="22.5703125" bestFit="1" customWidth="1"/>
    <col min="3" max="3" width="18" bestFit="1" customWidth="1"/>
    <col min="4" max="4" width="17.85546875" customWidth="1"/>
    <col min="5" max="5" width="31.85546875" bestFit="1" customWidth="1"/>
    <col min="6" max="6" width="27.85546875" bestFit="1" customWidth="1"/>
    <col min="7" max="7" width="26.7109375" bestFit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t="str">
        <f>"AMADUCCI"</f>
        <v>AMADUCCI</v>
      </c>
      <c r="B2" t="str">
        <f>"MILENA"</f>
        <v>MILENA</v>
      </c>
      <c r="C2" s="1">
        <v>45537</v>
      </c>
      <c r="D2" s="1">
        <v>46265</v>
      </c>
      <c r="E2" t="str">
        <f>"CCA Comparto"</f>
        <v>CCA Comparto</v>
      </c>
      <c r="F2" t="str">
        <f>"Assistente amministrativo"</f>
        <v>Assistente amministrativo</v>
      </c>
      <c r="G2" t="str">
        <f>"Amministrativo"</f>
        <v>Amministrativo</v>
      </c>
    </row>
    <row r="3" spans="1:7" x14ac:dyDescent="0.25">
      <c r="A3" t="str">
        <f>"ZANZANI"</f>
        <v>ZANZANI</v>
      </c>
      <c r="B3" t="str">
        <f>"VIOLA"</f>
        <v>VIOLA</v>
      </c>
      <c r="C3" s="1">
        <v>45579</v>
      </c>
      <c r="D3" s="1">
        <v>45943</v>
      </c>
      <c r="E3" t="str">
        <f>"CCA Comparto"</f>
        <v>CCA Comparto</v>
      </c>
      <c r="F3" t="str">
        <f>"Collaboratore Amministrativo"</f>
        <v>Collaboratore Amministrativo</v>
      </c>
      <c r="G3" t="str">
        <f>"Amministrativo"</f>
        <v>Amministrativo</v>
      </c>
    </row>
    <row r="4" spans="1:7" x14ac:dyDescent="0.25">
      <c r="A4" t="str">
        <f>"MARCHINI"</f>
        <v>MARCHINI</v>
      </c>
      <c r="B4" t="str">
        <f>"SONIA"</f>
        <v>SONIA</v>
      </c>
      <c r="C4" s="1">
        <v>45139</v>
      </c>
      <c r="D4" s="1">
        <v>45657</v>
      </c>
      <c r="E4" t="str">
        <f>"CCA Comparto"</f>
        <v>CCA Comparto</v>
      </c>
      <c r="F4" t="str">
        <f>"Collaboratore Professionale"</f>
        <v>Collaboratore Professionale</v>
      </c>
      <c r="G4" t="str">
        <f>"Sanitario"</f>
        <v>Sanitario</v>
      </c>
    </row>
    <row r="5" spans="1:7" x14ac:dyDescent="0.25">
      <c r="A5" t="str">
        <f>"MAGNANI"</f>
        <v>MAGNANI</v>
      </c>
      <c r="B5" t="str">
        <f>"OMAR"</f>
        <v>OMAR</v>
      </c>
      <c r="C5" s="1">
        <v>45586</v>
      </c>
      <c r="D5" s="1">
        <v>45950</v>
      </c>
      <c r="E5" t="str">
        <f>"CCA Comparto"</f>
        <v>CCA Comparto</v>
      </c>
      <c r="F5" t="str">
        <f>"Collaboratore Tecnico"</f>
        <v>Collaboratore Tecnico</v>
      </c>
      <c r="G5" t="str">
        <f>"Tecnico"</f>
        <v>Tecnico</v>
      </c>
    </row>
    <row r="6" spans="1:7" x14ac:dyDescent="0.25">
      <c r="A6" t="str">
        <f>"CANESTRINI"</f>
        <v>CANESTRINI</v>
      </c>
      <c r="B6" t="str">
        <f>"EVA SOFIA"</f>
        <v>EVA SOFIA</v>
      </c>
      <c r="C6" s="1">
        <v>45334</v>
      </c>
      <c r="D6" s="1">
        <v>45699</v>
      </c>
      <c r="E6" t="str">
        <f>"CCA Comparto"</f>
        <v>CCA Comparto</v>
      </c>
      <c r="F6" t="str">
        <f>"Infermiere "</f>
        <v xml:space="preserve">Infermiere </v>
      </c>
      <c r="G6" t="str">
        <f>"Sanitario"</f>
        <v>Sanitario</v>
      </c>
    </row>
    <row r="7" spans="1:7" x14ac:dyDescent="0.25">
      <c r="A7" t="str">
        <f>"DELLA STRADA"</f>
        <v>DELLA STRADA</v>
      </c>
      <c r="B7" t="str">
        <f>"LISA"</f>
        <v>LISA</v>
      </c>
      <c r="C7" s="1">
        <v>45369</v>
      </c>
      <c r="D7" s="1">
        <v>45733</v>
      </c>
      <c r="E7" t="str">
        <f>"CCA Comparto"</f>
        <v>CCA Comparto</v>
      </c>
      <c r="F7" t="str">
        <f>"Infermiere "</f>
        <v xml:space="preserve">Infermiere </v>
      </c>
      <c r="G7" t="str">
        <f>"Sanitario"</f>
        <v>Sanitario</v>
      </c>
    </row>
    <row r="8" spans="1:7" x14ac:dyDescent="0.25">
      <c r="A8" t="str">
        <f>"CALI'"</f>
        <v>CALI'</v>
      </c>
      <c r="B8" t="str">
        <f>"CHIARA"</f>
        <v>CHIARA</v>
      </c>
      <c r="C8" s="1">
        <v>45418</v>
      </c>
      <c r="D8" s="1">
        <v>45782</v>
      </c>
      <c r="E8" t="str">
        <f>"CCA Comparto"</f>
        <v>CCA Comparto</v>
      </c>
      <c r="F8" t="str">
        <f>"Operatore Socio Sanitario"</f>
        <v>Operatore Socio Sanitario</v>
      </c>
      <c r="G8" t="str">
        <f>"Tecnico"</f>
        <v>Tecnico</v>
      </c>
    </row>
    <row r="9" spans="1:7" x14ac:dyDescent="0.25">
      <c r="A9" t="str">
        <f>"YURUKOVA"</f>
        <v>YURUKOVA</v>
      </c>
      <c r="B9" t="str">
        <f>"KRASIMIRA RADEVA"</f>
        <v>KRASIMIRA RADEVA</v>
      </c>
      <c r="C9" s="1">
        <v>45474</v>
      </c>
      <c r="D9" s="1">
        <v>45838</v>
      </c>
      <c r="E9" t="str">
        <f>"CCA Comparto"</f>
        <v>CCA Comparto</v>
      </c>
      <c r="F9" t="str">
        <f>"Operatore Socio Sanitario"</f>
        <v>Operatore Socio Sanitario</v>
      </c>
      <c r="G9" t="str">
        <f>"Sanitario"</f>
        <v>Sanitario</v>
      </c>
    </row>
    <row r="10" spans="1:7" x14ac:dyDescent="0.25">
      <c r="A10" t="str">
        <f>"BALZANO"</f>
        <v>BALZANO</v>
      </c>
      <c r="B10" t="str">
        <f>"SAVINA"</f>
        <v>SAVINA</v>
      </c>
      <c r="C10" s="1">
        <v>45495</v>
      </c>
      <c r="D10" s="1">
        <v>45859</v>
      </c>
      <c r="E10" t="str">
        <f>"CCA Comparto"</f>
        <v>CCA Comparto</v>
      </c>
      <c r="F10" t="str">
        <f>"Operatore Socio Sanitario"</f>
        <v>Operatore Socio Sanitario</v>
      </c>
      <c r="G10" t="str">
        <f>"Tecnico"</f>
        <v>Tecnico</v>
      </c>
    </row>
    <row r="11" spans="1:7" x14ac:dyDescent="0.25">
      <c r="A11" t="str">
        <f>"BELLETTI"</f>
        <v>BELLETTI</v>
      </c>
      <c r="B11" t="str">
        <f>"PIERPAOLO"</f>
        <v>PIERPAOLO</v>
      </c>
      <c r="C11" s="1">
        <v>45601</v>
      </c>
      <c r="D11" s="1">
        <v>45781</v>
      </c>
      <c r="E11" t="str">
        <f>"CCA Comparto"</f>
        <v>CCA Comparto</v>
      </c>
      <c r="F11" t="str">
        <f>"Operatore Socio Sanitario"</f>
        <v>Operatore Socio Sanitario</v>
      </c>
      <c r="G11" t="str">
        <f>"Tecnico"</f>
        <v>Tecnico</v>
      </c>
    </row>
    <row r="12" spans="1:7" x14ac:dyDescent="0.25">
      <c r="A12" t="str">
        <f>"CITARELLA"</f>
        <v>CITARELLA</v>
      </c>
      <c r="B12" t="str">
        <f>"FABRIZIO"</f>
        <v>FABRIZIO</v>
      </c>
      <c r="C12" s="1">
        <v>45414</v>
      </c>
      <c r="D12" s="1">
        <v>45777</v>
      </c>
      <c r="E12" t="str">
        <f>"CCA Dirigenza Medica"</f>
        <v>CCA Dirigenza Medica</v>
      </c>
      <c r="F12" t="str">
        <f>"Medico"</f>
        <v>Medico</v>
      </c>
      <c r="G12" t="str">
        <f>"Sanitario"</f>
        <v>Sanitario</v>
      </c>
    </row>
    <row r="13" spans="1:7" x14ac:dyDescent="0.25">
      <c r="A13" t="str">
        <f>"ANGELINI"</f>
        <v>ANGELINI</v>
      </c>
      <c r="B13" t="str">
        <f>"LUCIA"</f>
        <v>LUCIA</v>
      </c>
      <c r="C13" s="1">
        <v>45614</v>
      </c>
      <c r="D13" s="1">
        <v>46023</v>
      </c>
      <c r="E13" t="str">
        <f>"CCA Dirigenza Medica"</f>
        <v>CCA Dirigenza Medica</v>
      </c>
      <c r="F13" t="str">
        <f>"Medico"</f>
        <v>Medico</v>
      </c>
      <c r="G13" t="str">
        <f>"Sanitario"</f>
        <v>Sanitario</v>
      </c>
    </row>
    <row r="14" spans="1:7" x14ac:dyDescent="0.25">
      <c r="A14" t="str">
        <f>"ABOUSIAM"</f>
        <v>ABOUSIAM</v>
      </c>
      <c r="B14" t="str">
        <f>"ROMEO NAIM"</f>
        <v>ROMEO NAIM</v>
      </c>
      <c r="C14" s="1">
        <v>44938</v>
      </c>
      <c r="D14" s="1">
        <v>45849</v>
      </c>
      <c r="E14" t="str">
        <f>"CCA Dirigenza Medica"</f>
        <v>CCA Dirigenza Medica</v>
      </c>
      <c r="F14" t="str">
        <f>"Medico"</f>
        <v>Medico</v>
      </c>
      <c r="G14" t="str">
        <f>"Sanitario"</f>
        <v>Sanitario</v>
      </c>
    </row>
    <row r="15" spans="1:7" x14ac:dyDescent="0.25">
      <c r="A15" t="str">
        <f>"GUERZONI"</f>
        <v>GUERZONI</v>
      </c>
      <c r="B15" t="str">
        <f>"SELENE"</f>
        <v>SELENE</v>
      </c>
      <c r="C15" s="1">
        <v>45537</v>
      </c>
      <c r="D15" s="1">
        <v>45900</v>
      </c>
      <c r="E15" t="str">
        <f>"CCA Dirigenza Medica"</f>
        <v>CCA Dirigenza Medica</v>
      </c>
      <c r="F15" t="str">
        <f>"Medico"</f>
        <v>Medico</v>
      </c>
      <c r="G15" t="str">
        <f>"Sanitario"</f>
        <v>Sanitario</v>
      </c>
    </row>
    <row r="16" spans="1:7" x14ac:dyDescent="0.25">
      <c r="A16" t="str">
        <f>"PIVI"</f>
        <v>PIVI</v>
      </c>
      <c r="B16" t="str">
        <f>"BENEDETTA"</f>
        <v>BENEDETTA</v>
      </c>
      <c r="C16" s="1">
        <v>44137</v>
      </c>
      <c r="D16" s="1">
        <v>45961</v>
      </c>
      <c r="E16" t="str">
        <f>"DIRIGENZA PTA"</f>
        <v>DIRIGENZA PTA</v>
      </c>
      <c r="F16" t="str">
        <f>"Dirigente Tecnico Ingegnere"</f>
        <v>Dirigente Tecnico Ingegnere</v>
      </c>
      <c r="G16" t="str">
        <f>"Tecnico"</f>
        <v>Tecnico</v>
      </c>
    </row>
    <row r="17" spans="1:7" x14ac:dyDescent="0.25">
      <c r="A17" t="str">
        <f>"VIRGA"</f>
        <v>VIRGA</v>
      </c>
      <c r="B17" t="str">
        <f>"ALESSANDRA"</f>
        <v>ALESSANDRA</v>
      </c>
      <c r="C17" s="1">
        <v>43332</v>
      </c>
      <c r="D17" s="1">
        <v>46208</v>
      </c>
      <c r="E17" t="str">
        <f>"PROT.RICERCA /TECNOSTRUTTURA"</f>
        <v>PROT.RICERCA /TECNOSTRUTTURA</v>
      </c>
      <c r="F17" t="str">
        <f>"Dirigente Area Ricerca"</f>
        <v>Dirigente Area Ricerca</v>
      </c>
      <c r="G17" t="str">
        <f>"Sanitario"</f>
        <v>Sanitario</v>
      </c>
    </row>
    <row r="18" spans="1:7" x14ac:dyDescent="0.25">
      <c r="A18" t="str">
        <f>"VANNI"</f>
        <v>VANNI</v>
      </c>
      <c r="B18" t="str">
        <f>"SILVIA"</f>
        <v>SILVIA</v>
      </c>
      <c r="C18" s="1">
        <v>43929</v>
      </c>
      <c r="D18" s="1">
        <v>46119</v>
      </c>
      <c r="E18" t="str">
        <f>"PROT.RICERCA /TECNOSTRUTTURA"</f>
        <v>PROT.RICERCA /TECNOSTRUTTURA</v>
      </c>
      <c r="F18" t="str">
        <f>"Dirigente Area Ricerca"</f>
        <v>Dirigente Area Ricerca</v>
      </c>
      <c r="G18" t="str">
        <f>"Sanitario"</f>
        <v>Sanitario</v>
      </c>
    </row>
    <row r="19" spans="1:7" x14ac:dyDescent="0.25">
      <c r="A19" t="str">
        <f>"MAZZOTTI"</f>
        <v>MAZZOTTI</v>
      </c>
      <c r="B19" t="str">
        <f>"LUCIA"</f>
        <v>LUCIA</v>
      </c>
      <c r="C19" s="1">
        <v>44277</v>
      </c>
      <c r="D19" s="1">
        <v>46022</v>
      </c>
      <c r="E19" t="str">
        <f>"PROT.RICERCA /TECNOSTRUTTURA"</f>
        <v>PROT.RICERCA /TECNOSTRUTTURA</v>
      </c>
      <c r="F19" t="str">
        <f>"Dirigente Area Ricerca"</f>
        <v>Dirigente Area Ricerca</v>
      </c>
      <c r="G19" t="str">
        <f>"Sanitario"</f>
        <v>Sanitario</v>
      </c>
    </row>
    <row r="20" spans="1:7" x14ac:dyDescent="0.25">
      <c r="A20" t="str">
        <f>"GAIMARI"</f>
        <v>GAIMARI</v>
      </c>
      <c r="B20" t="str">
        <f>"ANNA"</f>
        <v>ANNA</v>
      </c>
      <c r="C20" s="1">
        <v>44277</v>
      </c>
      <c r="D20" s="1">
        <v>46022</v>
      </c>
      <c r="E20" t="str">
        <f>"PROT.RICERCA /TECNOSTRUTTURA"</f>
        <v>PROT.RICERCA /TECNOSTRUTTURA</v>
      </c>
      <c r="F20" t="str">
        <f>"Dirigente Area Ricerca"</f>
        <v>Dirigente Area Ricerca</v>
      </c>
      <c r="G20" t="str">
        <f>"Sanitario"</f>
        <v>Sanitario</v>
      </c>
    </row>
    <row r="21" spans="1:7" x14ac:dyDescent="0.25">
      <c r="A21" t="str">
        <f>"MARCHESINI"</f>
        <v>MARCHESINI</v>
      </c>
      <c r="B21" t="str">
        <f>"MATTEO"</f>
        <v>MATTEO</v>
      </c>
      <c r="C21" s="1">
        <v>44452</v>
      </c>
      <c r="D21" s="1">
        <v>45912</v>
      </c>
      <c r="E21" t="str">
        <f>"PROT.RICERCA /TECNOSTRUTTURA"</f>
        <v>PROT.RICERCA /TECNOSTRUTTURA</v>
      </c>
      <c r="F21" t="str">
        <f>"Dirigente Area Ricerca"</f>
        <v>Dirigente Area Ricerca</v>
      </c>
      <c r="G21" t="str">
        <f>"Sanitario"</f>
        <v>Sanitario</v>
      </c>
    </row>
    <row r="22" spans="1:7" x14ac:dyDescent="0.25">
      <c r="A22" t="str">
        <f>"ROMANINI "</f>
        <v xml:space="preserve">ROMANINI </v>
      </c>
      <c r="B22" t="str">
        <f>"NICOLA"</f>
        <v>NICOLA</v>
      </c>
      <c r="C22" s="1">
        <v>44704</v>
      </c>
      <c r="D22" s="1">
        <v>45799</v>
      </c>
      <c r="E22" t="str">
        <f>"PROT.RICERCA /TECNOSTRUTTURA"</f>
        <v>PROT.RICERCA /TECNOSTRUTTURA</v>
      </c>
      <c r="F22" t="str">
        <f>"Dirigente Area Ricerca"</f>
        <v>Dirigente Area Ricerca</v>
      </c>
      <c r="G22" t="str">
        <f>"Sanitario"</f>
        <v>Sanitario</v>
      </c>
    </row>
    <row r="23" spans="1:7" x14ac:dyDescent="0.25">
      <c r="A23" t="str">
        <f>"LO SCHIAVO"</f>
        <v>LO SCHIAVO</v>
      </c>
      <c r="B23" t="str">
        <f>"FEDERICO"</f>
        <v>FEDERICO</v>
      </c>
      <c r="C23" s="1">
        <v>44935</v>
      </c>
      <c r="D23" s="1">
        <v>46030</v>
      </c>
      <c r="E23" t="str">
        <f>"PROT.RICERCA /TECNOSTRUTTURA"</f>
        <v>PROT.RICERCA /TECNOSTRUTTURA</v>
      </c>
      <c r="F23" t="str">
        <f>"Dirigente Area Ricerca"</f>
        <v>Dirigente Area Ricerca</v>
      </c>
      <c r="G23" t="str">
        <f>"Tecnico"</f>
        <v>Tecnico</v>
      </c>
    </row>
    <row r="24" spans="1:7" x14ac:dyDescent="0.25">
      <c r="A24" t="str">
        <f>"BORGES DE SOUZA"</f>
        <v>BORGES DE SOUZA</v>
      </c>
      <c r="B24" t="str">
        <f>"PATRICIA"</f>
        <v>PATRICIA</v>
      </c>
      <c r="C24" s="1">
        <v>44963</v>
      </c>
      <c r="D24" s="1">
        <v>46022</v>
      </c>
      <c r="E24" t="str">
        <f>"PROT.RICERCA /TECNOSTRUTTURA"</f>
        <v>PROT.RICERCA /TECNOSTRUTTURA</v>
      </c>
      <c r="F24" t="str">
        <f>"Dirigente Area Ricerca"</f>
        <v>Dirigente Area Ricerca</v>
      </c>
      <c r="G24" t="str">
        <f>"Sanitario"</f>
        <v>Sanitario</v>
      </c>
    </row>
    <row r="25" spans="1:7" x14ac:dyDescent="0.25">
      <c r="A25" t="str">
        <f>"DE LUCIA"</f>
        <v>DE LUCIA</v>
      </c>
      <c r="B25" t="str">
        <f>"ANNA"</f>
        <v>ANNA</v>
      </c>
      <c r="C25" s="1">
        <v>45034</v>
      </c>
      <c r="D25" s="1">
        <v>46129</v>
      </c>
      <c r="E25" t="str">
        <f>"PROT.RICERCA /TECNOSTRUTTURA"</f>
        <v>PROT.RICERCA /TECNOSTRUTTURA</v>
      </c>
      <c r="F25" t="str">
        <f>"Dirigente Area Ricerca"</f>
        <v>Dirigente Area Ricerca</v>
      </c>
      <c r="G25" t="str">
        <f>"Sanitario"</f>
        <v>Sanitario</v>
      </c>
    </row>
    <row r="26" spans="1:7" x14ac:dyDescent="0.25">
      <c r="A26" t="str">
        <f>"BATTISTI"</f>
        <v>BATTISTI</v>
      </c>
      <c r="B26" t="str">
        <f>"ARIANNA"</f>
        <v>ARIANNA</v>
      </c>
      <c r="C26" s="1">
        <v>45037</v>
      </c>
      <c r="D26" s="1">
        <v>45767</v>
      </c>
      <c r="E26" t="str">
        <f>"PROT.RICERCA /TECNOSTRUTTURA"</f>
        <v>PROT.RICERCA /TECNOSTRUTTURA</v>
      </c>
      <c r="F26" t="str">
        <f>"Dirigente Area Ricerca"</f>
        <v>Dirigente Area Ricerca</v>
      </c>
      <c r="G26" t="str">
        <f>"Sanitario"</f>
        <v>Sanitario</v>
      </c>
    </row>
    <row r="27" spans="1:7" x14ac:dyDescent="0.25">
      <c r="A27" t="str">
        <f>"SALVESI"</f>
        <v>SALVESI</v>
      </c>
      <c r="B27" t="str">
        <f>"CHIARA"</f>
        <v>CHIARA</v>
      </c>
      <c r="C27" s="1">
        <v>45124</v>
      </c>
      <c r="D27" s="1">
        <v>45854</v>
      </c>
      <c r="E27" t="str">
        <f>"PROT.RICERCA /TECNOSTRUTTURA"</f>
        <v>PROT.RICERCA /TECNOSTRUTTURA</v>
      </c>
      <c r="F27" t="str">
        <f>"Dirigente Area Ricerca"</f>
        <v>Dirigente Area Ricerca</v>
      </c>
      <c r="G27" t="str">
        <f>"Sanitario"</f>
        <v>Sanitario</v>
      </c>
    </row>
    <row r="28" spans="1:7" x14ac:dyDescent="0.25">
      <c r="A28" t="str">
        <f>"DELLAVALLE"</f>
        <v>DELLAVALLE</v>
      </c>
      <c r="B28" t="str">
        <f>"SOFIA"</f>
        <v>SOFIA</v>
      </c>
      <c r="C28" s="1">
        <v>45125</v>
      </c>
      <c r="D28" s="1">
        <v>45855</v>
      </c>
      <c r="E28" t="str">
        <f>"PROT.RICERCA /TECNOSTRUTTURA"</f>
        <v>PROT.RICERCA /TECNOSTRUTTURA</v>
      </c>
      <c r="F28" t="str">
        <f>"Dirigente Area Ricerca"</f>
        <v>Dirigente Area Ricerca</v>
      </c>
      <c r="G28" t="str">
        <f>"Sanitario"</f>
        <v>Sanitario</v>
      </c>
    </row>
    <row r="29" spans="1:7" x14ac:dyDescent="0.25">
      <c r="A29" t="str">
        <f>"FANELLI"</f>
        <v>FANELLI</v>
      </c>
      <c r="B29" t="str">
        <f>"DALILA"</f>
        <v>DALILA</v>
      </c>
      <c r="C29" s="1">
        <v>45139</v>
      </c>
      <c r="D29" s="1">
        <v>45869</v>
      </c>
      <c r="E29" t="str">
        <f>"PROT.RICERCA /TECNOSTRUTTURA"</f>
        <v>PROT.RICERCA /TECNOSTRUTTURA</v>
      </c>
      <c r="F29" t="str">
        <f>"Dirigente Area Ricerca"</f>
        <v>Dirigente Area Ricerca</v>
      </c>
      <c r="G29" t="str">
        <f>"Sanitario"</f>
        <v>Sanitario</v>
      </c>
    </row>
    <row r="30" spans="1:7" x14ac:dyDescent="0.25">
      <c r="A30" t="str">
        <f>"ZURLO"</f>
        <v>ZURLO</v>
      </c>
      <c r="B30" t="str">
        <f>"MATTEO"</f>
        <v>MATTEO</v>
      </c>
      <c r="C30" s="1">
        <v>45299</v>
      </c>
      <c r="D30" s="1">
        <v>46395</v>
      </c>
      <c r="E30" t="str">
        <f>"PROT.RICERCA /TECNOSTRUTTURA"</f>
        <v>PROT.RICERCA /TECNOSTRUTTURA</v>
      </c>
      <c r="F30" t="str">
        <f>"Dirigente Area Ricerca"</f>
        <v>Dirigente Area Ricerca</v>
      </c>
      <c r="G30" t="str">
        <f>"Sanitario"</f>
        <v>Sanitario</v>
      </c>
    </row>
    <row r="31" spans="1:7" x14ac:dyDescent="0.25">
      <c r="A31" t="str">
        <f>"TASSINARI"</f>
        <v>TASSINARI</v>
      </c>
      <c r="B31" t="str">
        <f>"SARAH"</f>
        <v>SARAH</v>
      </c>
      <c r="C31" s="1">
        <v>45572</v>
      </c>
      <c r="D31" s="1">
        <v>46301</v>
      </c>
      <c r="E31" t="str">
        <f>"PROT.RICERCA /TECNOSTRUTTURA"</f>
        <v>PROT.RICERCA /TECNOSTRUTTURA</v>
      </c>
      <c r="F31" t="str">
        <f>"Dirigente Area Ricerca"</f>
        <v>Dirigente Area Ricerca</v>
      </c>
      <c r="G31" t="str">
        <f>"Sanitario"</f>
        <v>Sanitario</v>
      </c>
    </row>
    <row r="32" spans="1:7" x14ac:dyDescent="0.25">
      <c r="A32" t="str">
        <f>"FOSCHI"</f>
        <v>FOSCHI</v>
      </c>
      <c r="B32" t="str">
        <f>"GIOVANNI"</f>
        <v>GIOVANNI</v>
      </c>
      <c r="C32" s="1">
        <v>42248</v>
      </c>
      <c r="D32" s="1">
        <v>46022</v>
      </c>
      <c r="E32" t="str">
        <f>"PROT.RICERCA /TECNOSTRUTTURA"</f>
        <v>PROT.RICERCA /TECNOSTRUTTURA</v>
      </c>
      <c r="F32" t="str">
        <f>"Dirigente Area Ricerca"</f>
        <v>Dirigente Area Ricerca</v>
      </c>
      <c r="G32" t="str">
        <f>"Sanitario"</f>
        <v>Sanitario</v>
      </c>
    </row>
    <row r="33" spans="1:7" x14ac:dyDescent="0.25">
      <c r="A33" t="str">
        <f>"COCCHI"</f>
        <v>COCCHI</v>
      </c>
      <c r="B33" t="str">
        <f>"CLAUDIA"</f>
        <v>CLAUDIA</v>
      </c>
      <c r="C33" s="1">
        <v>42982</v>
      </c>
      <c r="D33" s="1">
        <v>46022</v>
      </c>
      <c r="E33" t="str">
        <f>"PROT.RICERCA /TECNOSTRUTTURA"</f>
        <v>PROT.RICERCA /TECNOSTRUTTURA</v>
      </c>
      <c r="F33" t="str">
        <f>"Dirigente Area Ricerca"</f>
        <v>Dirigente Area Ricerca</v>
      </c>
      <c r="G33" t="str">
        <f>"Sanitario"</f>
        <v>Sanitario</v>
      </c>
    </row>
    <row r="34" spans="1:7" x14ac:dyDescent="0.25">
      <c r="A34" t="str">
        <f>"BOCCHINI"</f>
        <v>BOCCHINI</v>
      </c>
      <c r="B34" t="str">
        <f>"MARTINE"</f>
        <v>MARTINE</v>
      </c>
      <c r="C34" s="1">
        <v>42339</v>
      </c>
      <c r="D34" s="1">
        <v>45657</v>
      </c>
      <c r="E34" t="str">
        <f>"PROT.RICERCA /TECNOSTRUTTURA"</f>
        <v>PROT.RICERCA /TECNOSTRUTTURA</v>
      </c>
      <c r="F34" t="str">
        <f>"Dirigente Area Ricerca"</f>
        <v>Dirigente Area Ricerca</v>
      </c>
      <c r="G34" t="str">
        <f>"Sanitario"</f>
        <v>Sanitario</v>
      </c>
    </row>
    <row r="35" spans="1:7" x14ac:dyDescent="0.25">
      <c r="A35" t="str">
        <f>"MARINO"</f>
        <v>MARINO</v>
      </c>
      <c r="B35" t="str">
        <f>"NOEMI"</f>
        <v>NOEMI</v>
      </c>
      <c r="C35" s="1">
        <v>44456</v>
      </c>
      <c r="D35" s="1">
        <v>46264</v>
      </c>
      <c r="E35" t="str">
        <f>"PROT.RICERCA /TECNOSTRUTTURA"</f>
        <v>PROT.RICERCA /TECNOSTRUTTURA</v>
      </c>
      <c r="F35" t="str">
        <f>"Dirigente Area Ricerca"</f>
        <v>Dirigente Area Ricerca</v>
      </c>
      <c r="G35" t="str">
        <f>"Sanitario"</f>
        <v>Sanitario</v>
      </c>
    </row>
    <row r="36" spans="1:7" x14ac:dyDescent="0.25">
      <c r="A36" t="str">
        <f>"ROSSI"</f>
        <v>ROSSI</v>
      </c>
      <c r="B36" t="str">
        <f>"TANIA"</f>
        <v>TANIA</v>
      </c>
      <c r="C36" s="1">
        <v>43871</v>
      </c>
      <c r="D36" s="1">
        <v>46062</v>
      </c>
      <c r="E36" t="str">
        <f>"PROT.RICERCA /TECNOSTRUTTURA"</f>
        <v>PROT.RICERCA /TECNOSTRUTTURA</v>
      </c>
      <c r="F36" t="str">
        <f>"Dirigente Area Ricerca"</f>
        <v>Dirigente Area Ricerca</v>
      </c>
      <c r="G36" t="str">
        <f>"Sanitario"</f>
        <v>Sanitario</v>
      </c>
    </row>
    <row r="37" spans="1:7" x14ac:dyDescent="0.25">
      <c r="A37" t="str">
        <f>"REBUZZI"</f>
        <v>REBUZZI</v>
      </c>
      <c r="B37" t="str">
        <f>"FRANCESCA"</f>
        <v>FRANCESCA</v>
      </c>
      <c r="C37" s="1">
        <v>44263</v>
      </c>
      <c r="D37" s="1">
        <v>46022</v>
      </c>
      <c r="E37" t="str">
        <f>"PROT.RICERCA /TECNOSTRUTTURA"</f>
        <v>PROT.RICERCA /TECNOSTRUTTURA</v>
      </c>
      <c r="F37" t="str">
        <f>"Dirigente Area Ricerca"</f>
        <v>Dirigente Area Ricerca</v>
      </c>
      <c r="G37" t="str">
        <f>"Sanitario"</f>
        <v>Sanitario</v>
      </c>
    </row>
    <row r="38" spans="1:7" x14ac:dyDescent="0.25">
      <c r="A38" t="str">
        <f>"BANDINI "</f>
        <v xml:space="preserve">BANDINI </v>
      </c>
      <c r="B38" t="str">
        <f>"SARA"</f>
        <v>SARA</v>
      </c>
      <c r="C38" s="1">
        <v>45121</v>
      </c>
      <c r="D38" s="1">
        <v>45851</v>
      </c>
      <c r="E38" t="str">
        <f>"PROT.RICERCA /TECNOSTRUTTURA"</f>
        <v>PROT.RICERCA /TECNOSTRUTTURA</v>
      </c>
      <c r="F38" t="str">
        <f>"Dirigente Area Ricerca"</f>
        <v>Dirigente Area Ricerca</v>
      </c>
      <c r="G38" t="str">
        <f>"Sanitario"</f>
        <v>Sanitario</v>
      </c>
    </row>
    <row r="39" spans="1:7" x14ac:dyDescent="0.25">
      <c r="A39" t="str">
        <f>"CALABRESE"</f>
        <v>CALABRESE</v>
      </c>
      <c r="B39" t="str">
        <f>"CHIARA"</f>
        <v>CHIARA</v>
      </c>
      <c r="C39" s="1">
        <v>44445</v>
      </c>
      <c r="D39" s="1">
        <v>46387</v>
      </c>
      <c r="E39" t="str">
        <f>"PROT.RICERCA /TECNOSTRUTTURA"</f>
        <v>PROT.RICERCA /TECNOSTRUTTURA</v>
      </c>
      <c r="F39" t="str">
        <f>"Dirigente Area Ricerca"</f>
        <v>Dirigente Area Ricerca</v>
      </c>
      <c r="G39" t="str">
        <f>"Sanitario"</f>
        <v>Sanitario</v>
      </c>
    </row>
    <row r="40" spans="1:7" x14ac:dyDescent="0.25">
      <c r="A40" t="str">
        <f>"JANDOUBI"</f>
        <v>JANDOUBI</v>
      </c>
      <c r="B40" t="str">
        <f>"MOUNA"</f>
        <v>MOUNA</v>
      </c>
      <c r="C40" s="1">
        <v>44700</v>
      </c>
      <c r="D40" s="1">
        <v>45795</v>
      </c>
      <c r="E40" t="str">
        <f>"PROT.RICERCA /TECNOSTRUTTURA"</f>
        <v>PROT.RICERCA /TECNOSTRUTTURA</v>
      </c>
      <c r="F40" t="str">
        <f>"Dirigente Area Ricerca"</f>
        <v>Dirigente Area Ricerca</v>
      </c>
      <c r="G40" t="str">
        <f>"Sanitario"</f>
        <v>Sanitario</v>
      </c>
    </row>
    <row r="41" spans="1:7" x14ac:dyDescent="0.25">
      <c r="A41" t="str">
        <f>"BEDESCHI"</f>
        <v>BEDESCHI</v>
      </c>
      <c r="B41" t="str">
        <f>"MARTINA"</f>
        <v>MARTINA</v>
      </c>
      <c r="C41" s="1">
        <v>44683</v>
      </c>
      <c r="D41" s="1">
        <v>45777</v>
      </c>
      <c r="E41" t="str">
        <f>"PROT.RICERCA /TECNOSTRUTTURA"</f>
        <v>PROT.RICERCA /TECNOSTRUTTURA</v>
      </c>
      <c r="F41" t="str">
        <f>"Dirigente Area Ricerca"</f>
        <v>Dirigente Area Ricerca</v>
      </c>
      <c r="G41" t="str">
        <f>"Sanitario"</f>
        <v>Sanitario</v>
      </c>
    </row>
    <row r="42" spans="1:7" x14ac:dyDescent="0.25">
      <c r="A42" t="str">
        <f>"SABATINO"</f>
        <v>SABATINO</v>
      </c>
      <c r="B42" t="str">
        <f>"GIADA"</f>
        <v>GIADA</v>
      </c>
      <c r="C42" s="1">
        <v>44662</v>
      </c>
      <c r="D42" s="1">
        <v>45757</v>
      </c>
      <c r="E42" t="str">
        <f>"PROT.RICERCA /TECNOSTRUTTURA"</f>
        <v>PROT.RICERCA /TECNOSTRUTTURA</v>
      </c>
      <c r="F42" t="str">
        <f>"Dirigente Area Ricerca"</f>
        <v>Dirigente Area Ricerca</v>
      </c>
      <c r="G42" t="str">
        <f>"Sanitario"</f>
        <v>Sanitario</v>
      </c>
    </row>
    <row r="43" spans="1:7" x14ac:dyDescent="0.25">
      <c r="A43" t="str">
        <f>"CANI"</f>
        <v>CANI</v>
      </c>
      <c r="B43" t="str">
        <f>"ONEDA"</f>
        <v>ONEDA</v>
      </c>
      <c r="C43" s="1">
        <v>45302</v>
      </c>
      <c r="D43" s="1">
        <v>46387</v>
      </c>
      <c r="E43" t="str">
        <f>"PROT.RICERCA /TECNOSTRUTTURA"</f>
        <v>PROT.RICERCA /TECNOSTRUTTURA</v>
      </c>
      <c r="F43" t="str">
        <f>"Dirigente Area Ricerca"</f>
        <v>Dirigente Area Ricerca</v>
      </c>
      <c r="G43" t="str">
        <f>"Sanitario"</f>
        <v>Sanitario</v>
      </c>
    </row>
    <row r="44" spans="1:7" x14ac:dyDescent="0.25">
      <c r="A44" t="str">
        <f>"GABELLONE"</f>
        <v>GABELLONE</v>
      </c>
      <c r="B44" t="str">
        <f>"SOFIA"</f>
        <v>SOFIA</v>
      </c>
      <c r="C44" s="1">
        <v>45048</v>
      </c>
      <c r="D44" s="1">
        <v>45777</v>
      </c>
      <c r="E44" t="str">
        <f>"PROT.RICERCA /TECNOSTRUTTURA"</f>
        <v>PROT.RICERCA /TECNOSTRUTTURA</v>
      </c>
      <c r="F44" t="str">
        <f>"Dirigente Area Ricerca"</f>
        <v>Dirigente Area Ricerca</v>
      </c>
      <c r="G44" t="str">
        <f>"Sanitario"</f>
        <v>Sanitario</v>
      </c>
    </row>
    <row r="45" spans="1:7" x14ac:dyDescent="0.25">
      <c r="A45" t="str">
        <f>"VACCARI"</f>
        <v>VACCARI</v>
      </c>
      <c r="B45" t="str">
        <f>"MELANIA ELETTRA"</f>
        <v>MELANIA ELETTRA</v>
      </c>
      <c r="C45" s="1">
        <v>45019</v>
      </c>
      <c r="D45" s="1">
        <v>46022</v>
      </c>
      <c r="E45" t="str">
        <f>"PROT.RICERCA /TECNOSTRUTTURA"</f>
        <v>PROT.RICERCA /TECNOSTRUTTURA</v>
      </c>
      <c r="F45" t="str">
        <f>"Dirigente Area Ricerca"</f>
        <v>Dirigente Area Ricerca</v>
      </c>
      <c r="G45" t="str">
        <f>"Sanitario"</f>
        <v>Sanitario</v>
      </c>
    </row>
    <row r="46" spans="1:7" x14ac:dyDescent="0.25">
      <c r="A46" t="str">
        <f>"CAVASSI"</f>
        <v>CAVASSI</v>
      </c>
      <c r="B46" t="str">
        <f>"ELENA"</f>
        <v>ELENA</v>
      </c>
      <c r="C46" s="1">
        <v>45474</v>
      </c>
      <c r="D46" s="1">
        <v>45838</v>
      </c>
      <c r="E46" t="str">
        <f>"PROT.RICERCA /TECNOSTRUTTURA"</f>
        <v>PROT.RICERCA /TECNOSTRUTTURA</v>
      </c>
      <c r="F46" t="str">
        <f>"Dirigente Area Ricerca"</f>
        <v>Dirigente Area Ricerca</v>
      </c>
      <c r="G46" t="str">
        <f>"Sanitario"</f>
        <v>Sanitario</v>
      </c>
    </row>
    <row r="47" spans="1:7" x14ac:dyDescent="0.25">
      <c r="A47" t="str">
        <f>"GARBETTA"</f>
        <v>GARBETTA</v>
      </c>
      <c r="B47" t="str">
        <f>"JESSICA"</f>
        <v>JESSICA</v>
      </c>
      <c r="C47" s="1">
        <v>45293</v>
      </c>
      <c r="D47" s="1">
        <v>46387</v>
      </c>
      <c r="E47" t="str">
        <f>"PROT.RICERCA /TECNOSTRUTTURA"</f>
        <v>PROT.RICERCA /TECNOSTRUTTURA</v>
      </c>
      <c r="F47" t="str">
        <f>"Dirigente Area Ricerca"</f>
        <v>Dirigente Area Ricerca</v>
      </c>
      <c r="G47" t="str">
        <f>"Sanitario"</f>
        <v>Sanitario</v>
      </c>
    </row>
    <row r="48" spans="1:7" x14ac:dyDescent="0.25">
      <c r="A48" t="str">
        <f>"CARLETTI"</f>
        <v>CARLETTI</v>
      </c>
      <c r="B48" t="str">
        <f>"NADA"</f>
        <v>NADA</v>
      </c>
      <c r="C48" s="1">
        <v>43153</v>
      </c>
      <c r="D48" s="1">
        <v>46439</v>
      </c>
      <c r="E48" t="str">
        <f>"PROT.RICERCA /TECNOSTRUTTURA"</f>
        <v>PROT.RICERCA /TECNOSTRUTTURA</v>
      </c>
      <c r="F48" t="str">
        <f>"Dirigente Area Tecnostruttura"</f>
        <v>Dirigente Area Tecnostruttura</v>
      </c>
      <c r="G48" t="str">
        <f>"Tecnico"</f>
        <v>Tecnico</v>
      </c>
    </row>
    <row r="49" spans="1:7" x14ac:dyDescent="0.25">
      <c r="A49" t="str">
        <f>"ZAMAGNI"</f>
        <v>ZAMAGNI</v>
      </c>
      <c r="B49" t="str">
        <f>"FEDERICA"</f>
        <v>FEDERICA</v>
      </c>
      <c r="C49" s="1">
        <v>44137</v>
      </c>
      <c r="D49" s="1">
        <v>46326</v>
      </c>
      <c r="E49" t="str">
        <f>"PROT.RICERCA /TECNOSTRUTTURA"</f>
        <v>PROT.RICERCA /TECNOSTRUTTURA</v>
      </c>
      <c r="F49" t="str">
        <f>"Dirigente Area Tecnostruttura"</f>
        <v>Dirigente Area Tecnostruttura</v>
      </c>
      <c r="G49" t="str">
        <f>"Tecnico"</f>
        <v>Tecnico</v>
      </c>
    </row>
    <row r="50" spans="1:7" x14ac:dyDescent="0.25">
      <c r="A50" t="str">
        <f>"RAGAZZINI"</f>
        <v>RAGAZZINI</v>
      </c>
      <c r="B50" t="str">
        <f>"MARTINA"</f>
        <v>MARTINA</v>
      </c>
      <c r="C50" s="1">
        <v>44155</v>
      </c>
      <c r="D50" s="1">
        <v>46345</v>
      </c>
      <c r="E50" t="str">
        <f>"PROT.RICERCA /TECNOSTRUTTURA"</f>
        <v>PROT.RICERCA /TECNOSTRUTTURA</v>
      </c>
      <c r="F50" t="str">
        <f>"Dirigente Area Tecnostruttura"</f>
        <v>Dirigente Area Tecnostruttura</v>
      </c>
      <c r="G50" t="str">
        <f>"Tecnico"</f>
        <v>Tecnico</v>
      </c>
    </row>
    <row r="51" spans="1:7" x14ac:dyDescent="0.25">
      <c r="A51" t="str">
        <f>"BERTONI"</f>
        <v>BERTONI</v>
      </c>
      <c r="B51" t="str">
        <f>"MARIA"</f>
        <v>MARIA</v>
      </c>
      <c r="C51" s="1">
        <v>44176</v>
      </c>
      <c r="D51" s="1">
        <v>46366</v>
      </c>
      <c r="E51" t="str">
        <f>"PROT.RICERCA /TECNOSTRUTTURA"</f>
        <v>PROT.RICERCA /TECNOSTRUTTURA</v>
      </c>
      <c r="F51" t="str">
        <f>"Dirigente Area Tecnostruttura"</f>
        <v>Dirigente Area Tecnostruttura</v>
      </c>
      <c r="G51" t="str">
        <f>"Tecnico"</f>
        <v>Tecnico</v>
      </c>
    </row>
    <row r="52" spans="1:7" x14ac:dyDescent="0.25">
      <c r="A52" t="str">
        <f>"TRAMONTIN"</f>
        <v>TRAMONTIN</v>
      </c>
      <c r="B52" t="str">
        <f>"MONICA"</f>
        <v>MONICA</v>
      </c>
      <c r="C52" s="1">
        <v>44333</v>
      </c>
      <c r="D52" s="1">
        <v>45838</v>
      </c>
      <c r="E52" t="str">
        <f>"PROT.RICERCA /TECNOSTRUTTURA"</f>
        <v>PROT.RICERCA /TECNOSTRUTTURA</v>
      </c>
      <c r="F52" t="str">
        <f>"Dirigente Area Tecnostruttura"</f>
        <v>Dirigente Area Tecnostruttura</v>
      </c>
      <c r="G52" t="str">
        <f>"Tecnico"</f>
        <v>Tecnico</v>
      </c>
    </row>
    <row r="53" spans="1:7" x14ac:dyDescent="0.25">
      <c r="A53" t="str">
        <f>"NAPOLITANO"</f>
        <v>NAPOLITANO</v>
      </c>
      <c r="B53" t="str">
        <f>"ROBERTA"</f>
        <v>ROBERTA</v>
      </c>
      <c r="C53" s="1">
        <v>44361</v>
      </c>
      <c r="D53" s="1">
        <v>46186</v>
      </c>
      <c r="E53" t="str">
        <f>"PROT.RICERCA /TECNOSTRUTTURA"</f>
        <v>PROT.RICERCA /TECNOSTRUTTURA</v>
      </c>
      <c r="F53" t="str">
        <f>"Dirigente Area Tecnostruttura"</f>
        <v>Dirigente Area Tecnostruttura</v>
      </c>
      <c r="G53" t="str">
        <f>"Tecnico"</f>
        <v>Tecnico</v>
      </c>
    </row>
    <row r="54" spans="1:7" x14ac:dyDescent="0.25">
      <c r="A54" t="str">
        <f>"BASILE"</f>
        <v>BASILE</v>
      </c>
      <c r="B54" t="str">
        <f>"ANNAMARIA"</f>
        <v>ANNAMARIA</v>
      </c>
      <c r="C54" s="1">
        <v>44410</v>
      </c>
      <c r="D54" s="1">
        <v>46600</v>
      </c>
      <c r="E54" t="str">
        <f>"PROT.RICERCA /TECNOSTRUTTURA"</f>
        <v>PROT.RICERCA /TECNOSTRUTTURA</v>
      </c>
      <c r="F54" t="str">
        <f>"Dirigente Area Tecnostruttura"</f>
        <v>Dirigente Area Tecnostruttura</v>
      </c>
      <c r="G54" t="str">
        <f>"Tecnico"</f>
        <v>Tecnico</v>
      </c>
    </row>
    <row r="55" spans="1:7" x14ac:dyDescent="0.25">
      <c r="A55" t="str">
        <f>"DONATI"</f>
        <v>DONATI</v>
      </c>
      <c r="B55" t="str">
        <f>"LUCA"</f>
        <v>LUCA</v>
      </c>
      <c r="C55" s="1">
        <v>44410</v>
      </c>
      <c r="D55" s="1">
        <v>46600</v>
      </c>
      <c r="E55" t="str">
        <f>"PROT.RICERCA /TECNOSTRUTTURA"</f>
        <v>PROT.RICERCA /TECNOSTRUTTURA</v>
      </c>
      <c r="F55" t="str">
        <f>"Dirigente Area Tecnostruttura"</f>
        <v>Dirigente Area Tecnostruttura</v>
      </c>
      <c r="G55" t="str">
        <f>"Tecnico"</f>
        <v>Tecnico</v>
      </c>
    </row>
    <row r="56" spans="1:7" x14ac:dyDescent="0.25">
      <c r="A56" t="str">
        <f>"MAMBELLI"</f>
        <v>MAMBELLI</v>
      </c>
      <c r="B56" t="str">
        <f>"GRETA"</f>
        <v>GRETA</v>
      </c>
      <c r="C56" s="1">
        <v>44550</v>
      </c>
      <c r="D56" s="1">
        <v>46740</v>
      </c>
      <c r="E56" t="str">
        <f>"PROT.RICERCA /TECNOSTRUTTURA"</f>
        <v>PROT.RICERCA /TECNOSTRUTTURA</v>
      </c>
      <c r="F56" t="str">
        <f>"Dirigente Area Tecnostruttura"</f>
        <v>Dirigente Area Tecnostruttura</v>
      </c>
      <c r="G56" t="str">
        <f>"Tecnico"</f>
        <v>Tecnico</v>
      </c>
    </row>
    <row r="57" spans="1:7" x14ac:dyDescent="0.25">
      <c r="A57" t="str">
        <f>"FERRI"</f>
        <v>FERRI</v>
      </c>
      <c r="B57" t="str">
        <f>"GIACOMO"</f>
        <v>GIACOMO</v>
      </c>
      <c r="C57" s="1">
        <v>44571</v>
      </c>
      <c r="D57" s="1">
        <v>46761</v>
      </c>
      <c r="E57" t="str">
        <f>"PROT.RICERCA /TECNOSTRUTTURA"</f>
        <v>PROT.RICERCA /TECNOSTRUTTURA</v>
      </c>
      <c r="F57" t="str">
        <f>"Dirigente Area Tecnostruttura"</f>
        <v>Dirigente Area Tecnostruttura</v>
      </c>
      <c r="G57" t="str">
        <f>"Tecnico"</f>
        <v>Tecnico</v>
      </c>
    </row>
    <row r="58" spans="1:7" x14ac:dyDescent="0.25">
      <c r="A58" t="str">
        <f>"PATRIGNANI"</f>
        <v>PATRIGNANI</v>
      </c>
      <c r="B58" t="str">
        <f>"NICOLETTA"</f>
        <v>NICOLETTA</v>
      </c>
      <c r="C58" s="1">
        <v>44571</v>
      </c>
      <c r="D58" s="1">
        <v>46761</v>
      </c>
      <c r="E58" t="str">
        <f>"PROT.RICERCA /TECNOSTRUTTURA"</f>
        <v>PROT.RICERCA /TECNOSTRUTTURA</v>
      </c>
      <c r="F58" t="str">
        <f>"Dirigente Area Tecnostruttura"</f>
        <v>Dirigente Area Tecnostruttura</v>
      </c>
      <c r="G58" t="str">
        <f>"Tecnico"</f>
        <v>Tecnico</v>
      </c>
    </row>
    <row r="59" spans="1:7" x14ac:dyDescent="0.25">
      <c r="A59" t="str">
        <f>"MAZZEO"</f>
        <v>MAZZEO</v>
      </c>
      <c r="B59" t="str">
        <f>"AURORA"</f>
        <v>AURORA</v>
      </c>
      <c r="C59" s="1">
        <v>44593</v>
      </c>
      <c r="D59" s="1">
        <v>46418</v>
      </c>
      <c r="E59" t="str">
        <f>"PROT.RICERCA /TECNOSTRUTTURA"</f>
        <v>PROT.RICERCA /TECNOSTRUTTURA</v>
      </c>
      <c r="F59" t="str">
        <f>"Dirigente Area Tecnostruttura"</f>
        <v>Dirigente Area Tecnostruttura</v>
      </c>
      <c r="G59" t="str">
        <f>"Tecnico"</f>
        <v>Tecnico</v>
      </c>
    </row>
    <row r="60" spans="1:7" x14ac:dyDescent="0.25">
      <c r="A60" t="str">
        <f>"CAVALLUCCI"</f>
        <v>CAVALLUCCI</v>
      </c>
      <c r="B60" t="str">
        <f>"MARTINA "</f>
        <v xml:space="preserve">MARTINA </v>
      </c>
      <c r="C60" s="1">
        <v>44593</v>
      </c>
      <c r="D60" s="1">
        <v>45688</v>
      </c>
      <c r="E60" t="str">
        <f>"PROT.RICERCA /TECNOSTRUTTURA"</f>
        <v>PROT.RICERCA /TECNOSTRUTTURA</v>
      </c>
      <c r="F60" t="str">
        <f>"Dirigente Area Tecnostruttura"</f>
        <v>Dirigente Area Tecnostruttura</v>
      </c>
      <c r="G60" t="str">
        <f>"Tecnico"</f>
        <v>Tecnico</v>
      </c>
    </row>
    <row r="61" spans="1:7" x14ac:dyDescent="0.25">
      <c r="A61" t="str">
        <f>"ANDALO'"</f>
        <v>ANDALO'</v>
      </c>
      <c r="B61" t="str">
        <f>"ALICE"</f>
        <v>ALICE</v>
      </c>
      <c r="C61" s="1">
        <v>44655</v>
      </c>
      <c r="D61" s="1">
        <v>45750</v>
      </c>
      <c r="E61" t="str">
        <f>"PROT.RICERCA /TECNOSTRUTTURA"</f>
        <v>PROT.RICERCA /TECNOSTRUTTURA</v>
      </c>
      <c r="F61" t="str">
        <f>"Dirigente Area Tecnostruttura"</f>
        <v>Dirigente Area Tecnostruttura</v>
      </c>
      <c r="G61" t="str">
        <f>"Tecnico"</f>
        <v>Tecnico</v>
      </c>
    </row>
    <row r="62" spans="1:7" x14ac:dyDescent="0.25">
      <c r="A62" t="str">
        <f>"PELLICONI"</f>
        <v>PELLICONI</v>
      </c>
      <c r="B62" t="str">
        <f>"SUSANNA"</f>
        <v>SUSANNA</v>
      </c>
      <c r="C62" s="1">
        <v>44746</v>
      </c>
      <c r="D62" s="1">
        <v>45841</v>
      </c>
      <c r="E62" t="str">
        <f>"PROT.RICERCA /TECNOSTRUTTURA"</f>
        <v>PROT.RICERCA /TECNOSTRUTTURA</v>
      </c>
      <c r="F62" t="str">
        <f>"Dirigente Area Tecnostruttura"</f>
        <v>Dirigente Area Tecnostruttura</v>
      </c>
      <c r="G62" t="str">
        <f>"Tecnico"</f>
        <v>Tecnico</v>
      </c>
    </row>
    <row r="63" spans="1:7" x14ac:dyDescent="0.25">
      <c r="A63" t="str">
        <f>"TEGAS"</f>
        <v>TEGAS</v>
      </c>
      <c r="B63" t="str">
        <f>"MARTINA"</f>
        <v>MARTINA</v>
      </c>
      <c r="C63" s="1">
        <v>44760</v>
      </c>
      <c r="D63" s="1">
        <v>45855</v>
      </c>
      <c r="E63" t="str">
        <f>"PROT.RICERCA /TECNOSTRUTTURA"</f>
        <v>PROT.RICERCA /TECNOSTRUTTURA</v>
      </c>
      <c r="F63" t="str">
        <f>"Dirigente Area Tecnostruttura"</f>
        <v>Dirigente Area Tecnostruttura</v>
      </c>
      <c r="G63" t="str">
        <f>"Tecnico"</f>
        <v>Tecnico</v>
      </c>
    </row>
    <row r="64" spans="1:7" x14ac:dyDescent="0.25">
      <c r="A64" t="str">
        <f>"PAOLETTI"</f>
        <v>PAOLETTI</v>
      </c>
      <c r="B64" t="str">
        <f>"ELEONORA"</f>
        <v>ELEONORA</v>
      </c>
      <c r="C64" s="1">
        <v>44760</v>
      </c>
      <c r="D64" s="1">
        <v>45855</v>
      </c>
      <c r="E64" t="str">
        <f>"PROT.RICERCA /TECNOSTRUTTURA"</f>
        <v>PROT.RICERCA /TECNOSTRUTTURA</v>
      </c>
      <c r="F64" t="str">
        <f>"Dirigente Area Tecnostruttura"</f>
        <v>Dirigente Area Tecnostruttura</v>
      </c>
      <c r="G64" t="str">
        <f>"Tecnico"</f>
        <v>Tecnico</v>
      </c>
    </row>
    <row r="65" spans="1:7" x14ac:dyDescent="0.25">
      <c r="A65" t="str">
        <f>"DONATI"</f>
        <v>DONATI</v>
      </c>
      <c r="B65" t="str">
        <f>"VALENTINA"</f>
        <v>VALENTINA</v>
      </c>
      <c r="C65" s="1">
        <v>44809</v>
      </c>
      <c r="D65" s="1">
        <v>45904</v>
      </c>
      <c r="E65" t="str">
        <f>"PROT.RICERCA /TECNOSTRUTTURA"</f>
        <v>PROT.RICERCA /TECNOSTRUTTURA</v>
      </c>
      <c r="F65" t="str">
        <f>"Dirigente Area Tecnostruttura"</f>
        <v>Dirigente Area Tecnostruttura</v>
      </c>
      <c r="G65" t="str">
        <f>"Tecnico"</f>
        <v>Tecnico</v>
      </c>
    </row>
    <row r="66" spans="1:7" x14ac:dyDescent="0.25">
      <c r="A66" t="str">
        <f>"ELEUTERI"</f>
        <v>ELEUTERI</v>
      </c>
      <c r="B66" t="str">
        <f>"ELEONORA"</f>
        <v>ELEONORA</v>
      </c>
      <c r="C66" s="1">
        <v>44789</v>
      </c>
      <c r="D66" s="1">
        <v>45884</v>
      </c>
      <c r="E66" t="str">
        <f>"PROT.RICERCA /TECNOSTRUTTURA"</f>
        <v>PROT.RICERCA /TECNOSTRUTTURA</v>
      </c>
      <c r="F66" t="str">
        <f>"Dirigente Area Tecnostruttura"</f>
        <v>Dirigente Area Tecnostruttura</v>
      </c>
      <c r="G66" t="str">
        <f>"Tecnico"</f>
        <v>Tecnico</v>
      </c>
    </row>
    <row r="67" spans="1:7" x14ac:dyDescent="0.25">
      <c r="A67" t="str">
        <f>"MARTINI"</f>
        <v>MARTINI</v>
      </c>
      <c r="B67" t="str">
        <f>"LORENZO"</f>
        <v>LORENZO</v>
      </c>
      <c r="C67" s="1">
        <v>44844</v>
      </c>
      <c r="D67" s="1">
        <v>45939</v>
      </c>
      <c r="E67" t="str">
        <f>"PROT.RICERCA /TECNOSTRUTTURA"</f>
        <v>PROT.RICERCA /TECNOSTRUTTURA</v>
      </c>
      <c r="F67" t="str">
        <f>"Dirigente Area Tecnostruttura"</f>
        <v>Dirigente Area Tecnostruttura</v>
      </c>
      <c r="G67" t="str">
        <f>"Tecnico"</f>
        <v>Tecnico</v>
      </c>
    </row>
    <row r="68" spans="1:7" x14ac:dyDescent="0.25">
      <c r="A68" t="str">
        <f>"CREMONESI"</f>
        <v>CREMONESI</v>
      </c>
      <c r="B68" t="str">
        <f>"FRANCESCA"</f>
        <v>FRANCESCA</v>
      </c>
      <c r="C68" s="1">
        <v>45173</v>
      </c>
      <c r="D68" s="1">
        <v>46268</v>
      </c>
      <c r="E68" t="str">
        <f>"PROT.RICERCA /TECNOSTRUTTURA"</f>
        <v>PROT.RICERCA /TECNOSTRUTTURA</v>
      </c>
      <c r="F68" t="str">
        <f>"Dirigente Area Tecnostruttura"</f>
        <v>Dirigente Area Tecnostruttura</v>
      </c>
      <c r="G68" t="str">
        <f>"Tecnico"</f>
        <v>Tecnico</v>
      </c>
    </row>
    <row r="69" spans="1:7" x14ac:dyDescent="0.25">
      <c r="A69" t="str">
        <f>"FILOSI"</f>
        <v>FILOSI</v>
      </c>
      <c r="B69" t="str">
        <f>"GIUSTINA"</f>
        <v>GIUSTINA</v>
      </c>
      <c r="C69" s="1">
        <v>44844</v>
      </c>
      <c r="D69" s="1">
        <v>45939</v>
      </c>
      <c r="E69" t="str">
        <f>"PROT.RICERCA /TECNOSTRUTTURA"</f>
        <v>PROT.RICERCA /TECNOSTRUTTURA</v>
      </c>
      <c r="F69" t="str">
        <f>"Dirigente Area Tecnostruttura"</f>
        <v>Dirigente Area Tecnostruttura</v>
      </c>
      <c r="G69" t="str">
        <f>"Tecnico"</f>
        <v>Tecnico</v>
      </c>
    </row>
    <row r="70" spans="1:7" x14ac:dyDescent="0.25">
      <c r="A70" t="str">
        <f>"VIZZA"</f>
        <v>VIZZA</v>
      </c>
      <c r="B70" t="str">
        <f>"LILLA"</f>
        <v>LILLA</v>
      </c>
      <c r="C70" s="1">
        <v>44858</v>
      </c>
      <c r="D70" s="1">
        <v>45953</v>
      </c>
      <c r="E70" t="str">
        <f>"PROT.RICERCA /TECNOSTRUTTURA"</f>
        <v>PROT.RICERCA /TECNOSTRUTTURA</v>
      </c>
      <c r="F70" t="str">
        <f>"Dirigente Area Tecnostruttura"</f>
        <v>Dirigente Area Tecnostruttura</v>
      </c>
      <c r="G70" t="str">
        <f>"Tecnico"</f>
        <v>Tecnico</v>
      </c>
    </row>
    <row r="71" spans="1:7" x14ac:dyDescent="0.25">
      <c r="A71" t="str">
        <f>"TARTAGNI"</f>
        <v>TARTAGNI</v>
      </c>
      <c r="B71" t="str">
        <f>"OTTAVIA"</f>
        <v>OTTAVIA</v>
      </c>
      <c r="C71" s="1">
        <v>44896</v>
      </c>
      <c r="D71" s="1">
        <v>45991</v>
      </c>
      <c r="E71" t="str">
        <f>"PROT.RICERCA /TECNOSTRUTTURA"</f>
        <v>PROT.RICERCA /TECNOSTRUTTURA</v>
      </c>
      <c r="F71" t="str">
        <f>"Dirigente Area Tecnostruttura"</f>
        <v>Dirigente Area Tecnostruttura</v>
      </c>
      <c r="G71" t="str">
        <f>"Tecnico"</f>
        <v>Tecnico</v>
      </c>
    </row>
    <row r="72" spans="1:7" x14ac:dyDescent="0.25">
      <c r="A72" t="str">
        <f>"GHINI"</f>
        <v>GHINI</v>
      </c>
      <c r="B72" t="str">
        <f>"FRANCESCO"</f>
        <v>FRANCESCO</v>
      </c>
      <c r="C72" s="1">
        <v>44886</v>
      </c>
      <c r="D72" s="1">
        <v>45981</v>
      </c>
      <c r="E72" t="str">
        <f>"PROT.RICERCA /TECNOSTRUTTURA"</f>
        <v>PROT.RICERCA /TECNOSTRUTTURA</v>
      </c>
      <c r="F72" t="str">
        <f>"Dirigente Area Tecnostruttura"</f>
        <v>Dirigente Area Tecnostruttura</v>
      </c>
      <c r="G72" t="str">
        <f>"Tecnico"</f>
        <v>Tecnico</v>
      </c>
    </row>
    <row r="73" spans="1:7" x14ac:dyDescent="0.25">
      <c r="A73" t="str">
        <f>"NICOLO'"</f>
        <v>NICOLO'</v>
      </c>
      <c r="B73" t="str">
        <f>"ANTONELLA"</f>
        <v>ANTONELLA</v>
      </c>
      <c r="C73" s="1">
        <v>44956</v>
      </c>
      <c r="D73" s="1">
        <v>46051</v>
      </c>
      <c r="E73" t="str">
        <f>"PROT.RICERCA /TECNOSTRUTTURA"</f>
        <v>PROT.RICERCA /TECNOSTRUTTURA</v>
      </c>
      <c r="F73" t="str">
        <f>"Dirigente Area Tecnostruttura"</f>
        <v>Dirigente Area Tecnostruttura</v>
      </c>
      <c r="G73" t="str">
        <f>"Tecnico"</f>
        <v>Tecnico</v>
      </c>
    </row>
    <row r="74" spans="1:7" x14ac:dyDescent="0.25">
      <c r="A74" t="str">
        <f>"ALOTTI"</f>
        <v>ALOTTI</v>
      </c>
      <c r="B74" t="str">
        <f>"WALTER MICHELE"</f>
        <v>WALTER MICHELE</v>
      </c>
      <c r="C74" s="1">
        <v>44963</v>
      </c>
      <c r="D74" s="1">
        <v>46058</v>
      </c>
      <c r="E74" t="str">
        <f>"PROT.RICERCA /TECNOSTRUTTURA"</f>
        <v>PROT.RICERCA /TECNOSTRUTTURA</v>
      </c>
      <c r="F74" t="str">
        <f>"Dirigente Area Tecnostruttura"</f>
        <v>Dirigente Area Tecnostruttura</v>
      </c>
      <c r="G74" t="str">
        <f>"Tecnico"</f>
        <v>Tecnico</v>
      </c>
    </row>
    <row r="75" spans="1:7" x14ac:dyDescent="0.25">
      <c r="A75" t="str">
        <f>"BIASONE"</f>
        <v>BIASONE</v>
      </c>
      <c r="B75" t="str">
        <f>"MARIALUISA"</f>
        <v>MARIALUISA</v>
      </c>
      <c r="C75" s="1">
        <v>44970</v>
      </c>
      <c r="D75" s="1">
        <v>46065</v>
      </c>
      <c r="E75" t="str">
        <f>"PROT.RICERCA /TECNOSTRUTTURA"</f>
        <v>PROT.RICERCA /TECNOSTRUTTURA</v>
      </c>
      <c r="F75" t="str">
        <f>"Dirigente Area Tecnostruttura"</f>
        <v>Dirigente Area Tecnostruttura</v>
      </c>
      <c r="G75" t="str">
        <f>"Tecnico"</f>
        <v>Tecnico</v>
      </c>
    </row>
    <row r="76" spans="1:7" x14ac:dyDescent="0.25">
      <c r="A76" t="str">
        <f>"GENOVESE"</f>
        <v>GENOVESE</v>
      </c>
      <c r="B76" t="str">
        <f>"ROSA MARIA CRISTIANA"</f>
        <v>ROSA MARIA CRISTIANA</v>
      </c>
      <c r="C76" s="1">
        <v>44970</v>
      </c>
      <c r="D76" s="1">
        <v>46065</v>
      </c>
      <c r="E76" t="str">
        <f>"PROT.RICERCA /TECNOSTRUTTURA"</f>
        <v>PROT.RICERCA /TECNOSTRUTTURA</v>
      </c>
      <c r="F76" t="str">
        <f>"Dirigente Area Tecnostruttura"</f>
        <v>Dirigente Area Tecnostruttura</v>
      </c>
      <c r="G76" t="str">
        <f>"Tecnico"</f>
        <v>Tecnico</v>
      </c>
    </row>
    <row r="77" spans="1:7" x14ac:dyDescent="0.25">
      <c r="A77" t="str">
        <f>"RAMPAZZO"</f>
        <v>RAMPAZZO</v>
      </c>
      <c r="B77" t="str">
        <f>"VALENTINA"</f>
        <v>VALENTINA</v>
      </c>
      <c r="C77" s="1">
        <v>44972</v>
      </c>
      <c r="D77" s="1">
        <v>46067</v>
      </c>
      <c r="E77" t="str">
        <f>"PROT.RICERCA /TECNOSTRUTTURA"</f>
        <v>PROT.RICERCA /TECNOSTRUTTURA</v>
      </c>
      <c r="F77" t="str">
        <f>"Dirigente Area Tecnostruttura"</f>
        <v>Dirigente Area Tecnostruttura</v>
      </c>
      <c r="G77" t="str">
        <f>"Tecnico"</f>
        <v>Tecnico</v>
      </c>
    </row>
    <row r="78" spans="1:7" x14ac:dyDescent="0.25">
      <c r="A78" t="str">
        <f>"DOCCI"</f>
        <v>DOCCI</v>
      </c>
      <c r="B78" t="str">
        <f>"FRANCESCA"</f>
        <v>FRANCESCA</v>
      </c>
      <c r="C78" s="1">
        <v>44998</v>
      </c>
      <c r="D78" s="1">
        <v>46093</v>
      </c>
      <c r="E78" t="str">
        <f>"PROT.RICERCA /TECNOSTRUTTURA"</f>
        <v>PROT.RICERCA /TECNOSTRUTTURA</v>
      </c>
      <c r="F78" t="str">
        <f>"Dirigente Area Tecnostruttura"</f>
        <v>Dirigente Area Tecnostruttura</v>
      </c>
      <c r="G78" t="str">
        <f>"Tecnico"</f>
        <v>Tecnico</v>
      </c>
    </row>
    <row r="79" spans="1:7" x14ac:dyDescent="0.25">
      <c r="A79" t="str">
        <f>"LEGA"</f>
        <v>LEGA</v>
      </c>
      <c r="B79" t="str">
        <f>"BARBARA"</f>
        <v>BARBARA</v>
      </c>
      <c r="C79" s="1">
        <v>45028</v>
      </c>
      <c r="D79" s="1">
        <v>45758</v>
      </c>
      <c r="E79" t="str">
        <f>"PROT.RICERCA /TECNOSTRUTTURA"</f>
        <v>PROT.RICERCA /TECNOSTRUTTURA</v>
      </c>
      <c r="F79" t="str">
        <f>"Dirigente Area Tecnostruttura"</f>
        <v>Dirigente Area Tecnostruttura</v>
      </c>
      <c r="G79" t="str">
        <f>"Tecnico"</f>
        <v>Tecnico</v>
      </c>
    </row>
    <row r="80" spans="1:7" x14ac:dyDescent="0.25">
      <c r="A80" t="str">
        <f>"VILLARI"</f>
        <v>VILLARI</v>
      </c>
      <c r="B80" t="str">
        <f>"GIULIANA"</f>
        <v>GIULIANA</v>
      </c>
      <c r="C80" s="1">
        <v>45082</v>
      </c>
      <c r="D80" s="1">
        <v>46177</v>
      </c>
      <c r="E80" t="str">
        <f>"PROT.RICERCA /TECNOSTRUTTURA"</f>
        <v>PROT.RICERCA /TECNOSTRUTTURA</v>
      </c>
      <c r="F80" t="str">
        <f>"Dirigente Area Tecnostruttura"</f>
        <v>Dirigente Area Tecnostruttura</v>
      </c>
      <c r="G80" t="str">
        <f>"Tecnico"</f>
        <v>Tecnico</v>
      </c>
    </row>
    <row r="81" spans="1:7" x14ac:dyDescent="0.25">
      <c r="A81" t="str">
        <f>"KARABINA"</f>
        <v>KARABINA</v>
      </c>
      <c r="B81" t="str">
        <f>"JOLA"</f>
        <v>JOLA</v>
      </c>
      <c r="C81" s="1">
        <v>45096</v>
      </c>
      <c r="D81" s="1">
        <v>46191</v>
      </c>
      <c r="E81" t="str">
        <f>"PROT.RICERCA /TECNOSTRUTTURA"</f>
        <v>PROT.RICERCA /TECNOSTRUTTURA</v>
      </c>
      <c r="F81" t="str">
        <f>"Dirigente Area Tecnostruttura"</f>
        <v>Dirigente Area Tecnostruttura</v>
      </c>
      <c r="G81" t="str">
        <f>"Tecnico"</f>
        <v>Tecnico</v>
      </c>
    </row>
    <row r="82" spans="1:7" x14ac:dyDescent="0.25">
      <c r="A82" t="str">
        <f>"CAPUZZIMATI"</f>
        <v>CAPUZZIMATI</v>
      </c>
      <c r="B82" t="str">
        <f>"SILVIA"</f>
        <v>SILVIA</v>
      </c>
      <c r="C82" s="1">
        <v>45096</v>
      </c>
      <c r="D82" s="1">
        <v>46191</v>
      </c>
      <c r="E82" t="str">
        <f>"PROT.RICERCA /TECNOSTRUTTURA"</f>
        <v>PROT.RICERCA /TECNOSTRUTTURA</v>
      </c>
      <c r="F82" t="str">
        <f>"Dirigente Area Tecnostruttura"</f>
        <v>Dirigente Area Tecnostruttura</v>
      </c>
      <c r="G82" t="str">
        <f>"Tecnico"</f>
        <v>Tecnico</v>
      </c>
    </row>
    <row r="83" spans="1:7" x14ac:dyDescent="0.25">
      <c r="A83" t="str">
        <f>"D'AVINO"</f>
        <v>D'AVINO</v>
      </c>
      <c r="B83" t="str">
        <f>"DEBORAH"</f>
        <v>DEBORAH</v>
      </c>
      <c r="C83" s="1">
        <v>45096</v>
      </c>
      <c r="D83" s="1">
        <v>46191</v>
      </c>
      <c r="E83" t="str">
        <f>"PROT.RICERCA /TECNOSTRUTTURA"</f>
        <v>PROT.RICERCA /TECNOSTRUTTURA</v>
      </c>
      <c r="F83" t="str">
        <f>"Dirigente Area Tecnostruttura"</f>
        <v>Dirigente Area Tecnostruttura</v>
      </c>
      <c r="G83" t="str">
        <f>"Tecnico"</f>
        <v>Tecnico</v>
      </c>
    </row>
    <row r="84" spans="1:7" x14ac:dyDescent="0.25">
      <c r="A84" t="str">
        <f>"GIANI"</f>
        <v>GIANI</v>
      </c>
      <c r="B84" t="str">
        <f>"ERIKA"</f>
        <v>ERIKA</v>
      </c>
      <c r="C84" s="1">
        <v>45139</v>
      </c>
      <c r="D84" s="1">
        <v>45869</v>
      </c>
      <c r="E84" t="str">
        <f>"PROT.RICERCA /TECNOSTRUTTURA"</f>
        <v>PROT.RICERCA /TECNOSTRUTTURA</v>
      </c>
      <c r="F84" t="str">
        <f>"Dirigente Area Tecnostruttura"</f>
        <v>Dirigente Area Tecnostruttura</v>
      </c>
      <c r="G84" t="str">
        <f>"Tecnico"</f>
        <v>Tecnico</v>
      </c>
    </row>
    <row r="85" spans="1:7" x14ac:dyDescent="0.25">
      <c r="A85" t="str">
        <f>"VERRIELLO"</f>
        <v>VERRIELLO</v>
      </c>
      <c r="B85" t="str">
        <f>"LICIA"</f>
        <v>LICIA</v>
      </c>
      <c r="C85" s="1">
        <v>45181</v>
      </c>
      <c r="D85" s="1">
        <v>46276</v>
      </c>
      <c r="E85" t="str">
        <f>"PROT.RICERCA /TECNOSTRUTTURA"</f>
        <v>PROT.RICERCA /TECNOSTRUTTURA</v>
      </c>
      <c r="F85" t="str">
        <f>"Dirigente Area Tecnostruttura"</f>
        <v>Dirigente Area Tecnostruttura</v>
      </c>
      <c r="G85" t="str">
        <f>"Tecnico"</f>
        <v>Tecnico</v>
      </c>
    </row>
    <row r="86" spans="1:7" x14ac:dyDescent="0.25">
      <c r="A86" t="str">
        <f>"MUSELLA"</f>
        <v>MUSELLA</v>
      </c>
      <c r="B86" t="str">
        <f>"MARGHERITA"</f>
        <v>MARGHERITA</v>
      </c>
      <c r="C86" s="1">
        <v>45299</v>
      </c>
      <c r="D86" s="1">
        <v>46394</v>
      </c>
      <c r="E86" t="str">
        <f>"PROT.RICERCA /TECNOSTRUTTURA"</f>
        <v>PROT.RICERCA /TECNOSTRUTTURA</v>
      </c>
      <c r="F86" t="str">
        <f>"Dirigente Area Tecnostruttura"</f>
        <v>Dirigente Area Tecnostruttura</v>
      </c>
      <c r="G86" t="str">
        <f>"Tecnico"</f>
        <v>Tecnico</v>
      </c>
    </row>
    <row r="87" spans="1:7" x14ac:dyDescent="0.25">
      <c r="A87" t="str">
        <f>"SPADONI"</f>
        <v>SPADONI</v>
      </c>
      <c r="B87" t="str">
        <f>"CHIARA"</f>
        <v>CHIARA</v>
      </c>
      <c r="C87" s="1">
        <v>45309</v>
      </c>
      <c r="D87" s="1">
        <v>45855</v>
      </c>
      <c r="E87" t="str">
        <f>"PROT.RICERCA /TECNOSTRUTTURA"</f>
        <v>PROT.RICERCA /TECNOSTRUTTURA</v>
      </c>
      <c r="F87" t="str">
        <f>"Dirigente Area Tecnostruttura"</f>
        <v>Dirigente Area Tecnostruttura</v>
      </c>
      <c r="G87" t="str">
        <f>"Tecnico"</f>
        <v>Tecnico</v>
      </c>
    </row>
    <row r="88" spans="1:7" x14ac:dyDescent="0.25">
      <c r="A88" t="str">
        <f>"SALINES"</f>
        <v>SALINES</v>
      </c>
      <c r="B88" t="str">
        <f>"SILVIA"</f>
        <v>SILVIA</v>
      </c>
      <c r="C88" s="1">
        <v>45306</v>
      </c>
      <c r="D88" s="1">
        <v>46036</v>
      </c>
      <c r="E88" t="str">
        <f>"PROT.RICERCA /TECNOSTRUTTURA"</f>
        <v>PROT.RICERCA /TECNOSTRUTTURA</v>
      </c>
      <c r="F88" t="str">
        <f>"Dirigente Area Tecnostruttura"</f>
        <v>Dirigente Area Tecnostruttura</v>
      </c>
      <c r="G88" t="str">
        <f>"Tecnico"</f>
        <v>Tecnico</v>
      </c>
    </row>
    <row r="89" spans="1:7" x14ac:dyDescent="0.25">
      <c r="A89" t="str">
        <f>"FRESCHI"</f>
        <v>FRESCHI</v>
      </c>
      <c r="B89" t="str">
        <f>"MICHELA"</f>
        <v>MICHELA</v>
      </c>
      <c r="C89" s="1">
        <v>45306</v>
      </c>
      <c r="D89" s="1">
        <v>46401</v>
      </c>
      <c r="E89" t="str">
        <f>"PROT.RICERCA /TECNOSTRUTTURA"</f>
        <v>PROT.RICERCA /TECNOSTRUTTURA</v>
      </c>
      <c r="F89" t="str">
        <f>"Dirigente Area Tecnostruttura"</f>
        <v>Dirigente Area Tecnostruttura</v>
      </c>
      <c r="G89" t="str">
        <f>"Tecnico"</f>
        <v>Tecnico</v>
      </c>
    </row>
    <row r="90" spans="1:7" x14ac:dyDescent="0.25">
      <c r="A90" t="str">
        <f>"ROSSI"</f>
        <v>ROSSI</v>
      </c>
      <c r="B90" t="str">
        <f>"SILVIA"</f>
        <v>SILVIA</v>
      </c>
      <c r="C90" s="1">
        <v>45327</v>
      </c>
      <c r="D90" s="1">
        <v>45692</v>
      </c>
      <c r="E90" t="str">
        <f>"PROT.RICERCA /TECNOSTRUTTURA"</f>
        <v>PROT.RICERCA /TECNOSTRUTTURA</v>
      </c>
      <c r="F90" t="str">
        <f>"Dirigente Area Tecnostruttura"</f>
        <v>Dirigente Area Tecnostruttura</v>
      </c>
      <c r="G90" t="str">
        <f>"Tecnico"</f>
        <v>Tecnico</v>
      </c>
    </row>
    <row r="91" spans="1:7" x14ac:dyDescent="0.25">
      <c r="A91" t="str">
        <f>"FABBRI"</f>
        <v>FABBRI</v>
      </c>
      <c r="B91" t="str">
        <f>"GIULIA"</f>
        <v>GIULIA</v>
      </c>
      <c r="C91" s="1">
        <v>45474</v>
      </c>
      <c r="D91" s="1">
        <v>45838</v>
      </c>
      <c r="E91" t="str">
        <f>"PROT.RICERCA /TECNOSTRUTTURA"</f>
        <v>PROT.RICERCA /TECNOSTRUTTURA</v>
      </c>
      <c r="F91" t="str">
        <f>"Dirigente Area Tecnostruttura"</f>
        <v>Dirigente Area Tecnostruttura</v>
      </c>
      <c r="G91" t="str">
        <f>"Tecnico"</f>
        <v>Tecnico</v>
      </c>
    </row>
    <row r="92" spans="1:7" x14ac:dyDescent="0.25">
      <c r="A92" t="str">
        <f>"PASSARIN"</f>
        <v>PASSARIN</v>
      </c>
      <c r="B92" t="str">
        <f>"ELEONORA"</f>
        <v>ELEONORA</v>
      </c>
      <c r="C92" s="1">
        <v>45488</v>
      </c>
      <c r="D92" s="1">
        <v>45852</v>
      </c>
      <c r="E92" t="str">
        <f>"PROT.RICERCA /TECNOSTRUTTURA"</f>
        <v>PROT.RICERCA /TECNOSTRUTTURA</v>
      </c>
      <c r="F92" t="str">
        <f>"Dirigente Area Tecnostruttura"</f>
        <v>Dirigente Area Tecnostruttura</v>
      </c>
      <c r="G92" t="str">
        <f>"Tecnico"</f>
        <v>Tecnico</v>
      </c>
    </row>
    <row r="93" spans="1:7" x14ac:dyDescent="0.25">
      <c r="A93" t="str">
        <f>"SERRA"</f>
        <v>SERRA</v>
      </c>
      <c r="B93" t="str">
        <f>"OLGA"</f>
        <v>OLGA</v>
      </c>
      <c r="C93" s="1">
        <v>45541</v>
      </c>
      <c r="D93" s="1">
        <v>45905</v>
      </c>
      <c r="E93" t="str">
        <f>"PROT.RICERCA /TECNOSTRUTTURA"</f>
        <v>PROT.RICERCA /TECNOSTRUTTURA</v>
      </c>
      <c r="F93" t="str">
        <f>"Dirigente Area Tecnostruttura"</f>
        <v>Dirigente Area Tecnostruttura</v>
      </c>
      <c r="G93" t="str">
        <f>"Tecnico"</f>
        <v>Tecnico</v>
      </c>
    </row>
    <row r="94" spans="1:7" x14ac:dyDescent="0.25">
      <c r="A94" t="str">
        <f>"MESCOLINI"</f>
        <v>MESCOLINI</v>
      </c>
      <c r="B94" t="str">
        <f>"CLAUDIA"</f>
        <v>CLAUDIA</v>
      </c>
      <c r="C94" s="1">
        <v>45552</v>
      </c>
      <c r="D94" s="1">
        <v>45916</v>
      </c>
      <c r="E94" t="str">
        <f>"PROT.RICERCA /TECNOSTRUTTURA"</f>
        <v>PROT.RICERCA /TECNOSTRUTTURA</v>
      </c>
      <c r="F94" t="str">
        <f>"Dirigente Area Tecnostruttura"</f>
        <v>Dirigente Area Tecnostruttura</v>
      </c>
      <c r="G94" t="str">
        <f>"Tecnico"</f>
        <v>Tecnico</v>
      </c>
    </row>
    <row r="95" spans="1:7" x14ac:dyDescent="0.25">
      <c r="A95" t="str">
        <f>"ONORATO"</f>
        <v>ONORATO</v>
      </c>
      <c r="B95" t="str">
        <f>"LUIGI"</f>
        <v>LUIGI</v>
      </c>
      <c r="C95" s="1">
        <v>45558</v>
      </c>
      <c r="D95" s="1">
        <v>45922</v>
      </c>
      <c r="E95" t="str">
        <f>"PROT.RICERCA /TECNOSTRUTTURA"</f>
        <v>PROT.RICERCA /TECNOSTRUTTURA</v>
      </c>
      <c r="F95" t="str">
        <f>"Dirigente Area Tecnostruttura"</f>
        <v>Dirigente Area Tecnostruttura</v>
      </c>
      <c r="G95" t="str">
        <f>"Tecnico"</f>
        <v>Tecnico</v>
      </c>
    </row>
    <row r="96" spans="1:7" x14ac:dyDescent="0.25">
      <c r="A96" t="str">
        <f>"AVANZOLINI"</f>
        <v>AVANZOLINI</v>
      </c>
      <c r="B96" t="str">
        <f>"MIA"</f>
        <v>MIA</v>
      </c>
      <c r="C96" s="1">
        <v>45582</v>
      </c>
      <c r="D96" s="1">
        <v>45946</v>
      </c>
      <c r="E96" t="str">
        <f>"PROT.RICERCA /TECNOSTRUTTURA"</f>
        <v>PROT.RICERCA /TECNOSTRUTTURA</v>
      </c>
      <c r="F96" t="str">
        <f>"Dirigente Area Tecnostruttura"</f>
        <v>Dirigente Area Tecnostruttura</v>
      </c>
      <c r="G96" t="str">
        <f>"Tecnico"</f>
        <v>Tecnico</v>
      </c>
    </row>
    <row r="97" spans="1:7" x14ac:dyDescent="0.25">
      <c r="A97" t="str">
        <f>"DE SANTIS"</f>
        <v>DE SANTIS</v>
      </c>
      <c r="B97" t="str">
        <f>"ILARIA"</f>
        <v>ILARIA</v>
      </c>
      <c r="C97" s="1">
        <v>45139</v>
      </c>
      <c r="D97" s="1">
        <v>45869</v>
      </c>
      <c r="E97" t="str">
        <f>"PROT.RICERCA /TECNOSTRUTTURA"</f>
        <v>PROT.RICERCA /TECNOSTRUTTURA</v>
      </c>
      <c r="F97" t="str">
        <f>"Dirigente Area Tecnostruttura"</f>
        <v>Dirigente Area Tecnostruttura</v>
      </c>
      <c r="G97" t="str">
        <f>"Tecnico"</f>
        <v>Tecnico</v>
      </c>
    </row>
    <row r="98" spans="1:7" x14ac:dyDescent="0.25">
      <c r="A98" t="str">
        <f>"BENZI"</f>
        <v>BENZI</v>
      </c>
      <c r="B98" t="str">
        <f>"FRANCESCA"</f>
        <v>FRANCESCA</v>
      </c>
      <c r="C98" s="1">
        <v>44137</v>
      </c>
      <c r="D98" s="1">
        <v>46326</v>
      </c>
      <c r="E98" t="str">
        <f>"PROT.RICERCA /TECNOSTRUTTURA"</f>
        <v>PROT.RICERCA /TECNOSTRUTTURA</v>
      </c>
      <c r="F98" t="str">
        <f>"Dirigente Area Tecnostruttura"</f>
        <v>Dirigente Area Tecnostruttura</v>
      </c>
      <c r="G98" t="str">
        <f>"Tecnico"</f>
        <v>Tecnico</v>
      </c>
    </row>
    <row r="99" spans="1:7" x14ac:dyDescent="0.25">
      <c r="A99" t="str">
        <f>"FABBRI"</f>
        <v>FABBRI</v>
      </c>
      <c r="B99" t="str">
        <f>"LUCIA"</f>
        <v>LUCIA</v>
      </c>
      <c r="C99" s="1">
        <v>43598</v>
      </c>
      <c r="D99" s="1">
        <v>45789</v>
      </c>
      <c r="E99" t="str">
        <f>"PROT.RICERCA /TECNOSTRUTTURA"</f>
        <v>PROT.RICERCA /TECNOSTRUTTURA</v>
      </c>
      <c r="F99" t="str">
        <f>"Dirigente Area Tecnostruttura"</f>
        <v>Dirigente Area Tecnostruttura</v>
      </c>
      <c r="G99" t="str">
        <f>"Tecnico"</f>
        <v>Tecnico</v>
      </c>
    </row>
    <row r="100" spans="1:7" x14ac:dyDescent="0.25">
      <c r="A100" t="str">
        <f>"AZZALI"</f>
        <v>AZZALI</v>
      </c>
      <c r="B100" t="str">
        <f>"IRENE"</f>
        <v>IRENE</v>
      </c>
      <c r="C100" s="1">
        <v>44125</v>
      </c>
      <c r="D100" s="1">
        <v>46315</v>
      </c>
      <c r="E100" t="str">
        <f>"PROT.RICERCA /TECNOSTRUTTURA"</f>
        <v>PROT.RICERCA /TECNOSTRUTTURA</v>
      </c>
      <c r="F100" t="str">
        <f>"Dirigente Area Tecnostruttura"</f>
        <v>Dirigente Area Tecnostruttura</v>
      </c>
      <c r="G100" t="str">
        <f>"Tecnico"</f>
        <v>Tecnico</v>
      </c>
    </row>
    <row r="101" spans="1:7" x14ac:dyDescent="0.25">
      <c r="A101" t="str">
        <f>"VITIELLO"</f>
        <v>VITIELLO</v>
      </c>
      <c r="B101" t="str">
        <f>"ANNA"</f>
        <v>ANNA</v>
      </c>
      <c r="C101" s="1">
        <v>44845</v>
      </c>
      <c r="D101" s="1">
        <v>45940</v>
      </c>
      <c r="E101" t="str">
        <f>"PROT.RICERCA /TECNOSTRUTTURA"</f>
        <v>PROT.RICERCA /TECNOSTRUTTURA</v>
      </c>
      <c r="F101" t="str">
        <f>"Dirigente Area Tecnostruttura"</f>
        <v>Dirigente Area Tecnostruttura</v>
      </c>
      <c r="G101" t="str">
        <f>"Tecnico"</f>
        <v>Tecnico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tempo determinato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Tommaso Maria Campidelli</dc:creator>
  <cp:lastModifiedBy>Tommaso Maria Campidelli</cp:lastModifiedBy>
  <dcterms:created xsi:type="dcterms:W3CDTF">2025-01-16T13:47:21Z</dcterms:created>
  <dcterms:modified xsi:type="dcterms:W3CDTF">2025-01-16T14:17:47Z</dcterms:modified>
</cp:coreProperties>
</file>